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5480" windowHeight="11580" activeTab="2"/>
  </bookViews>
  <sheets>
    <sheet name="Лист1" sheetId="1" r:id="rId1"/>
    <sheet name="Лист2" sheetId="2" r:id="rId2"/>
    <sheet name="Лист1 (2)" sheetId="4" r:id="rId3"/>
    <sheet name="Лист3" sheetId="3" r:id="rId4"/>
  </sheets>
  <definedNames>
    <definedName name="_xlnm.Print_Area" localSheetId="0">Лист1!$A$1:$L$95</definedName>
    <definedName name="_xlnm.Print_Area" localSheetId="2">'Лист1 (2)'!$A$1:$K$105</definedName>
  </definedNames>
  <calcPr calcId="145621"/>
</workbook>
</file>

<file path=xl/calcChain.xml><?xml version="1.0" encoding="utf-8"?>
<calcChain xmlns="http://schemas.openxmlformats.org/spreadsheetml/2006/main">
  <c r="G34" i="4" l="1"/>
  <c r="G101" i="4" s="1"/>
  <c r="J104" i="4"/>
  <c r="I97" i="4"/>
  <c r="H97" i="4"/>
  <c r="G97" i="4"/>
  <c r="J95" i="4"/>
  <c r="J97" i="4" s="1"/>
  <c r="I92" i="4"/>
  <c r="H91" i="4"/>
  <c r="H92" i="4" s="1"/>
  <c r="G91" i="4"/>
  <c r="G89" i="4"/>
  <c r="J89" i="4" s="1"/>
  <c r="I88" i="4"/>
  <c r="H88" i="4"/>
  <c r="G88" i="4"/>
  <c r="J87" i="4"/>
  <c r="J86" i="4"/>
  <c r="J83" i="4"/>
  <c r="J82" i="4"/>
  <c r="J81" i="4"/>
  <c r="J80" i="4"/>
  <c r="J79" i="4"/>
  <c r="J78" i="4"/>
  <c r="J77" i="4"/>
  <c r="J74" i="4"/>
  <c r="J73" i="4"/>
  <c r="J72" i="4"/>
  <c r="J71" i="4"/>
  <c r="J70" i="4"/>
  <c r="J69" i="4"/>
  <c r="I56" i="4"/>
  <c r="H56" i="4"/>
  <c r="G56" i="4"/>
  <c r="J55" i="4"/>
  <c r="J52" i="4"/>
  <c r="J51" i="4"/>
  <c r="I50" i="4"/>
  <c r="H50" i="4"/>
  <c r="G50" i="4"/>
  <c r="I49" i="4"/>
  <c r="H49" i="4"/>
  <c r="J48" i="4"/>
  <c r="J47" i="4"/>
  <c r="J46" i="4"/>
  <c r="G45" i="4"/>
  <c r="G49" i="4" s="1"/>
  <c r="J44" i="4"/>
  <c r="J41" i="4"/>
  <c r="J40" i="4"/>
  <c r="I37" i="4"/>
  <c r="I104" i="4" s="1"/>
  <c r="H37" i="4"/>
  <c r="H104" i="4" s="1"/>
  <c r="G37" i="4"/>
  <c r="G104" i="4" s="1"/>
  <c r="I33" i="4"/>
  <c r="I100" i="4" s="1"/>
  <c r="H33" i="4"/>
  <c r="H100" i="4" s="1"/>
  <c r="G33" i="4"/>
  <c r="G100" i="4" s="1"/>
  <c r="I32" i="4"/>
  <c r="H32" i="4"/>
  <c r="J23" i="4"/>
  <c r="J22" i="4"/>
  <c r="J34" i="4" s="1"/>
  <c r="J101" i="4" s="1"/>
  <c r="J21" i="4"/>
  <c r="J20" i="4"/>
  <c r="J19" i="4"/>
  <c r="J33" i="4" s="1"/>
  <c r="J18" i="4"/>
  <c r="J17" i="4"/>
  <c r="G16" i="4"/>
  <c r="J91" i="4" l="1"/>
  <c r="I99" i="4"/>
  <c r="I98" i="4" s="1"/>
  <c r="J50" i="4"/>
  <c r="J100" i="4" s="1"/>
  <c r="J98" i="4" s="1"/>
  <c r="J88" i="4"/>
  <c r="G92" i="4"/>
  <c r="J92" i="4" s="1"/>
  <c r="J16" i="4"/>
  <c r="H99" i="4"/>
  <c r="H98" i="4" s="1"/>
  <c r="N99" i="4" s="1"/>
  <c r="J56" i="4"/>
  <c r="G32" i="4"/>
  <c r="G99" i="4" s="1"/>
  <c r="J32" i="4"/>
  <c r="N98" i="4"/>
  <c r="J45" i="4"/>
  <c r="J49" i="4" s="1"/>
  <c r="I80" i="1"/>
  <c r="G80" i="1"/>
  <c r="M98" i="4" l="1"/>
  <c r="G98" i="4"/>
  <c r="H80" i="1"/>
  <c r="J72" i="1" l="1"/>
  <c r="J51" i="1" l="1"/>
  <c r="I52" i="1" l="1"/>
  <c r="H52" i="1"/>
  <c r="J75" i="1" l="1"/>
  <c r="H85" i="1" l="1"/>
  <c r="G81" i="1"/>
  <c r="G85" i="1"/>
  <c r="J23" i="1" l="1"/>
  <c r="J22" i="1" l="1"/>
  <c r="I30" i="1" l="1"/>
  <c r="H30" i="1"/>
  <c r="J94" i="1"/>
  <c r="I35" i="1"/>
  <c r="I94" i="1" s="1"/>
  <c r="H35" i="1"/>
  <c r="H94" i="1" s="1"/>
  <c r="G35" i="1"/>
  <c r="G94" i="1" s="1"/>
  <c r="J79" i="1" l="1"/>
  <c r="G16" i="1" l="1"/>
  <c r="G30" i="1" s="1"/>
  <c r="G41" i="1"/>
  <c r="G45" i="1" s="1"/>
  <c r="H89" i="1" l="1"/>
  <c r="I89" i="1"/>
  <c r="G89" i="1"/>
  <c r="J87" i="1" l="1"/>
  <c r="J89" i="1" s="1"/>
  <c r="H31" i="1" l="1"/>
  <c r="I31" i="1"/>
  <c r="G31" i="1"/>
  <c r="H45" i="1"/>
  <c r="I45" i="1"/>
  <c r="J41" i="1"/>
  <c r="G34" i="1" l="1"/>
  <c r="G93" i="1" l="1"/>
  <c r="J34" i="1" l="1"/>
  <c r="J93" i="1" s="1"/>
  <c r="I46" i="1"/>
  <c r="I92" i="1" s="1"/>
  <c r="J39" i="1" l="1"/>
  <c r="J85" i="1" l="1"/>
  <c r="J81" i="1"/>
  <c r="J78" i="1"/>
  <c r="J77" i="1"/>
  <c r="J76" i="1"/>
  <c r="J74" i="1"/>
  <c r="J73" i="1"/>
  <c r="J71" i="1"/>
  <c r="J70" i="1"/>
  <c r="J69" i="1"/>
  <c r="J68" i="1"/>
  <c r="J67" i="1"/>
  <c r="J66" i="1"/>
  <c r="J65" i="1"/>
  <c r="J48" i="1"/>
  <c r="J47" i="1"/>
  <c r="J44" i="1"/>
  <c r="J43" i="1"/>
  <c r="J42" i="1"/>
  <c r="J40" i="1"/>
  <c r="J38" i="1"/>
  <c r="J21" i="1"/>
  <c r="J20" i="1"/>
  <c r="J19" i="1"/>
  <c r="J31" i="1" s="1"/>
  <c r="J18" i="1"/>
  <c r="J17" i="1"/>
  <c r="J16" i="1"/>
  <c r="I86" i="1"/>
  <c r="J80" i="1" l="1"/>
  <c r="J30" i="1"/>
  <c r="I91" i="1"/>
  <c r="J45" i="1"/>
  <c r="H86" i="1"/>
  <c r="H91" i="1" s="1"/>
  <c r="G86" i="1"/>
  <c r="I90" i="1" l="1"/>
  <c r="J86" i="1"/>
  <c r="N90" i="1" l="1"/>
  <c r="G52" i="1"/>
  <c r="G91" i="1" s="1"/>
  <c r="H46" i="1"/>
  <c r="H92" i="1" s="1"/>
  <c r="G46" i="1"/>
  <c r="G92" i="1" s="1"/>
  <c r="M90" i="1" l="1"/>
  <c r="H90" i="1"/>
  <c r="N91" i="1" s="1"/>
  <c r="G90" i="1"/>
  <c r="J46" i="1"/>
  <c r="J92" i="1" s="1"/>
  <c r="J52" i="1"/>
  <c r="J90" i="1" l="1"/>
</calcChain>
</file>

<file path=xl/sharedStrings.xml><?xml version="1.0" encoding="utf-8"?>
<sst xmlns="http://schemas.openxmlformats.org/spreadsheetml/2006/main" count="381" uniqueCount="138">
  <si>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</si>
  <si>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</si>
  <si>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</si>
  <si>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</si>
  <si>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</si>
  <si>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</si>
  <si>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</si>
  <si>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</si>
  <si>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</si>
  <si>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</si>
  <si>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</si>
  <si>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</si>
  <si>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</si>
  <si>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</si>
  <si>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</si>
  <si>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</si>
  <si>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</si>
  <si>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</si>
  <si>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</si>
  <si>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</si>
  <si>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</si>
  <si>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</si>
  <si>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</si>
  <si>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</si>
  <si>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</si>
  <si>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</si>
  <si>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</si>
  <si>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</si>
  <si>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</si>
  <si>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</si>
  <si>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</si>
  <si>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>Усього за Програмою, у тому числі</t>
  </si>
  <si>
    <t>Власні надхо-дження</t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</si>
  <si>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</si>
  <si>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</si>
  <si>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</si>
  <si>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</si>
  <si>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</si>
  <si>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</si>
  <si>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</si>
  <si>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</si>
  <si>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</si>
  <si>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</si>
  <si>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</si>
  <si>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</si>
  <si>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</si>
  <si>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</si>
  <si>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</si>
  <si>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</si>
  <si>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</si>
  <si>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</si>
  <si>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</si>
  <si>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</si>
  <si>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</si>
  <si>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</si>
  <si>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</si>
  <si>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</si>
  <si>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</si>
  <si>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</si>
  <si>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</si>
  <si>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</si>
  <si>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Реалізація програм пріоритетних інвестицій для підвищення енергоефективно-сті  громадських будівель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</si>
  <si>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</si>
  <si>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</si>
  <si>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1.8. Послуги з приєднан-ня електроустановок до електричних мереж</t>
  </si>
  <si>
    <t>Субвенція з обласного бюджету до місцевих бюджетів на фінансуван-ня пере-можців обласного конкурсу мікропроек-тів з енерго-ефективності та енерго-збереження серед  орга-нів само-організації населення та ОСББ</t>
  </si>
  <si>
    <t>1.7. Фінансування переможців обласного конкурсу мікропроектів з енергоефективності та енергозбереження серед органів самоорганізації населення й ОСББ</t>
  </si>
  <si>
    <t xml:space="preserve">Субвенція з обласного бюджету бюджетам міст, райо-нів та об’єд-наних тери-торіальних громад на виконання доручень виборців депутатами обласної ради </t>
  </si>
  <si>
    <t xml:space="preserve">Субвенція з обласного бюджету бюджетам міст, райо-нів та об’єд-нанням тери-торіальних громад на виконання доручень виборців депутатами обласної ради </t>
  </si>
  <si>
    <t>Додаток 2                                        до рішення міської ради</t>
  </si>
  <si>
    <t xml:space="preserve">1.6. Заходи з виконання доручень виборців депутатами обласної ради </t>
  </si>
  <si>
    <t>Управління благоустрою та житлової політики виконкому Криворізької міської ради - головний розпорядник</t>
  </si>
  <si>
    <t xml:space="preserve">                                         Продовження додатка 2</t>
  </si>
  <si>
    <t xml:space="preserve">                                         Продовження додатка 2 </t>
  </si>
  <si>
    <r>
      <t xml:space="preserve">                                </t>
    </r>
    <r>
      <rPr>
        <i/>
        <sz val="18"/>
        <color theme="1"/>
        <rFont val="Times New Roman"/>
        <family val="1"/>
        <charset val="204"/>
      </rPr>
      <t xml:space="preserve">  Продовження додатка 2 </t>
    </r>
  </si>
  <si>
    <t xml:space="preserve">         С.Маляренко</t>
  </si>
  <si>
    <t>2018-2019</t>
  </si>
  <si>
    <t>3.3. Придбання контейнерних систем для розміщення контейнерів для збору твердих побутових відходів</t>
  </si>
  <si>
    <t>4.9. Оплата за енерго-носії</t>
  </si>
  <si>
    <t>4.10. Придбання кришок люків</t>
  </si>
  <si>
    <t>4.11. Послуги щодо фі-нансового лізингу на придбання спецтехніки</t>
  </si>
  <si>
    <t>4.12.  Капітальний  ре-монт мереж водопос-тачання та водовідве-дення</t>
  </si>
  <si>
    <t>4.13. Придбання мате-ріалів, обладнання (устаткування) для виконання капітальних ремонтів мереж та споруд водопостачання та водовідведення</t>
  </si>
  <si>
    <t>4.14.  Придбання  спец-техніки  та  спецоблад-нання</t>
  </si>
  <si>
    <t>4.15. Послуги з обслуговування підвищувальних насосів холодної води</t>
  </si>
  <si>
    <t>5. Заходи,  пов’язані з еко-номічною дія-льністю кому-нального   зак-ладу   "Дитя-чий оздоровчий табір"Перлина Криворіжжя" Криворізької міської ради</t>
  </si>
  <si>
    <t>комунальний заклад "Дитя-чий оздоров-чий табір  "Перлина Криворіжжя" Криворізької міської ради -одержувач коштів</t>
  </si>
  <si>
    <t xml:space="preserve">Управління благоустрою та житлової політики виконкому Криворізької міської ради-головний розпорядник, </t>
  </si>
  <si>
    <t xml:space="preserve">  "Перлина Криворіжжя" Криворізької міської ради </t>
  </si>
  <si>
    <t>Забезпечення умов для оздоровлення дітей та стабільної роботи комунального закладу "Дитячий оздоровчий табір</t>
  </si>
  <si>
    <t>4.8. Оснащення вузлами комерційного   обліку теплової енергії житло-вих будинків, приєднаних до зовнішніх інженерних мереж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</si>
  <si>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</si>
  <si>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r>
      <t>6. Заходи,  пов</t>
    </r>
    <r>
      <rPr>
        <b/>
        <sz val="20"/>
        <rFont val="Calibri"/>
        <family val="2"/>
        <charset val="204"/>
      </rPr>
      <t>’</t>
    </r>
    <r>
      <rPr>
        <b/>
        <i/>
        <sz val="20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</si>
  <si>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1.5. Придбання та встановлення аншлагів</t>
  </si>
  <si>
    <t>Додаток 2                                                                                                                                                                                                                 до рішення міської ради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</si>
  <si>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</si>
  <si>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</si>
  <si>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</si>
  <si>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4.9. Оплата за енергоносії</t>
  </si>
  <si>
    <t>4.12.  Капітальний  ремонт мереж водопостачання та водовідведення</t>
  </si>
  <si>
    <t xml:space="preserve">Управління благоустрою та житлової політики виконкому Криворізької міської ради-головний розпорядник, комунальне </t>
  </si>
  <si>
    <t>підприємство "Кривбастеп-лоенерго"-одержувач коштів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</si>
  <si>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</si>
  <si>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</si>
  <si>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</si>
  <si>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</si>
  <si>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</si>
  <si>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</si>
  <si>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</si>
  <si>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Субвенція з обласного бюджету бюджетам міст, районів та об’єд-нанням тери-торіальних громад на виконання доручень виборців депутатами обласної ради </t>
  </si>
  <si>
    <t>2.1. Оформлення висновку спеціалі-зованої організації про неможливість подальшої експлу-атації  основних засобів та необо-ротних активів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</si>
  <si>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</si>
  <si>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</si>
  <si>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2.7. Висвітлення діяльності управління благо-устрою та житлової політики виконкому Кри-ворізької міської ради в засобах масової інфор-мації</t>
  </si>
  <si>
    <t>2.8. Реєстрація та перереєстрація автотранспорту (узяття на облік та зняття з нього)</t>
  </si>
  <si>
    <t>3.1. Оформлення права користу-вання земельними ділянками під по-лігонами звалищ сміття міста</t>
  </si>
  <si>
    <t>4. Підтримка  комунальних підприємств, надавачів послуг з теплопос-тачання, водо-постачання та водовідведення</t>
  </si>
  <si>
    <t>4.1. Оплата за енергоносії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</si>
  <si>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</si>
  <si>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</si>
  <si>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Економія теплової та електричної енергії, природного газу, покращення якості виконання робіт на системі тепло- постачання</t>
  </si>
  <si>
    <t>4.6. Поповнення статутного  капіталу  на  прид-бання   обладнання   і предметів довгострокового користування</t>
  </si>
  <si>
    <t>4.7. Поповнення статутного капіталу на прид-бання спецтехніки та обладнання</t>
  </si>
  <si>
    <t>4.11. Послуги щодо фінансового лізингу на придбання спецтехніки</t>
  </si>
  <si>
    <t>4.13.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</si>
  <si>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4.14.  Придбання  спецтехніки  та  спецобладнання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</si>
  <si>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</si>
  <si>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</si>
  <si>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</si>
  <si>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</si>
  <si>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Покращення якості надання послуг з водопостачання та водовідведення. Зни-ження травматизму населення, запобігання не-щасним випадкам. Економія енергоресурсів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</si>
  <si>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</si>
  <si>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</si>
  <si>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</si>
  <si>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6.2. Поповнення статутного капі-талу на придбання  обладнання і пре-дметів довгостро-кового користування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</si>
  <si>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</si>
  <si>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</si>
  <si>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 xml:space="preserve">25.07.2018 №2882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</si>
</sst>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charset val="204"/>
    </font>
    <font>
      <sz val="16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b/>
      <sz val="20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7">
    <xf numFmtId="0" fontId="0" fillId="0" borderId="0" xfId="0"/>
    <xf numFmtId="0" fontId="3" fillId="0" borderId="4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3" fontId="3" fillId="0" borderId="2" xfId="1" applyNumberFormat="1" applyFont="1" applyFill="1" applyBorder="1" applyAlignment="1">
      <alignment horizontal="left"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vertical="top" wrapText="1"/>
    </xf>
    <xf numFmtId="0" fontId="17" fillId="0" borderId="0" xfId="0" applyFont="1" applyFill="1"/>
    <xf numFmtId="0" fontId="17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0" fillId="0" borderId="0" xfId="0" applyFill="1"/>
    <xf numFmtId="0" fontId="1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wrapText="1"/>
    </xf>
    <xf numFmtId="0" fontId="0" fillId="0" borderId="0" xfId="0" applyFill="1" applyBorder="1"/>
    <xf numFmtId="0" fontId="22" fillId="0" borderId="1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16" fontId="3" fillId="0" borderId="4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23" fillId="0" borderId="4" xfId="0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top" wrapText="1"/>
    </xf>
    <xf numFmtId="0" fontId="11" fillId="0" borderId="1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vertical="top" wrapText="1"/>
    </xf>
    <xf numFmtId="0" fontId="14" fillId="0" borderId="10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0" fontId="23" fillId="0" borderId="7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/>
    </xf>
    <xf numFmtId="2" fontId="4" fillId="0" borderId="2" xfId="0" applyNumberFormat="1" applyFont="1" applyFill="1" applyBorder="1" applyAlignment="1">
      <alignment horizontal="center" vertical="top"/>
    </xf>
    <xf numFmtId="4" fontId="4" fillId="0" borderId="13" xfId="0" applyNumberFormat="1" applyFont="1" applyFill="1" applyBorder="1" applyAlignment="1">
      <alignment horizontal="center" vertical="top"/>
    </xf>
    <xf numFmtId="0" fontId="27" fillId="0" borderId="0" xfId="0" applyFont="1" applyFill="1"/>
    <xf numFmtId="0" fontId="6" fillId="0" borderId="0" xfId="0" applyFont="1" applyFill="1" applyAlignment="1"/>
    <xf numFmtId="0" fontId="19" fillId="0" borderId="0" xfId="0" applyFont="1" applyFill="1" applyAlignment="1"/>
    <xf numFmtId="0" fontId="20" fillId="0" borderId="0" xfId="0" applyFont="1" applyFill="1"/>
    <xf numFmtId="0" fontId="2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justify"/>
    </xf>
    <xf numFmtId="0" fontId="31" fillId="0" borderId="1" xfId="0" applyFont="1" applyFill="1" applyBorder="1" applyAlignment="1">
      <alignment horizontal="center" vertical="top" wrapText="1"/>
    </xf>
    <xf numFmtId="4" fontId="32" fillId="0" borderId="11" xfId="0" applyNumberFormat="1" applyFont="1" applyFill="1" applyBorder="1" applyAlignment="1">
      <alignment horizontal="center" vertical="top" wrapText="1"/>
    </xf>
    <xf numFmtId="2" fontId="32" fillId="0" borderId="1" xfId="0" applyNumberFormat="1" applyFont="1" applyFill="1" applyBorder="1" applyAlignment="1">
      <alignment horizontal="center" vertical="top" wrapText="1"/>
    </xf>
    <xf numFmtId="4" fontId="32" fillId="0" borderId="1" xfId="0" applyNumberFormat="1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vertical="top" wrapText="1"/>
    </xf>
    <xf numFmtId="4" fontId="33" fillId="0" borderId="2" xfId="0" applyNumberFormat="1" applyFont="1" applyFill="1" applyBorder="1" applyAlignment="1">
      <alignment horizontal="center" vertical="top" wrapText="1"/>
    </xf>
    <xf numFmtId="4" fontId="33" fillId="0" borderId="7" xfId="0" applyNumberFormat="1" applyFont="1" applyFill="1" applyBorder="1" applyAlignment="1">
      <alignment horizontal="center" vertical="top" wrapText="1"/>
    </xf>
    <xf numFmtId="4" fontId="33" fillId="0" borderId="1" xfId="0" applyNumberFormat="1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vertical="top" wrapText="1"/>
    </xf>
    <xf numFmtId="0" fontId="33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top" wrapText="1"/>
    </xf>
    <xf numFmtId="0" fontId="33" fillId="0" borderId="1" xfId="0" applyFont="1" applyFill="1" applyBorder="1" applyAlignment="1">
      <alignment horizontal="center" vertical="top" wrapText="1"/>
    </xf>
    <xf numFmtId="0" fontId="33" fillId="0" borderId="4" xfId="0" applyFont="1" applyFill="1" applyBorder="1" applyAlignment="1">
      <alignment horizontal="center" vertical="top" wrapText="1"/>
    </xf>
    <xf numFmtId="4" fontId="33" fillId="0" borderId="4" xfId="0" applyNumberFormat="1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center" vertical="top" wrapText="1"/>
    </xf>
    <xf numFmtId="0" fontId="34" fillId="0" borderId="11" xfId="0" applyFont="1" applyFill="1" applyBorder="1" applyAlignment="1">
      <alignment vertical="top" wrapText="1"/>
    </xf>
    <xf numFmtId="0" fontId="33" fillId="0" borderId="15" xfId="0" applyFont="1" applyFill="1" applyBorder="1" applyAlignment="1">
      <alignment horizontal="center" vertical="center" wrapText="1"/>
    </xf>
    <xf numFmtId="4" fontId="32" fillId="0" borderId="2" xfId="0" applyNumberFormat="1" applyFont="1" applyFill="1" applyBorder="1" applyAlignment="1">
      <alignment horizontal="center" vertical="top" wrapText="1"/>
    </xf>
    <xf numFmtId="0" fontId="33" fillId="0" borderId="17" xfId="0" applyFont="1" applyFill="1" applyBorder="1" applyAlignment="1">
      <alignment horizontal="center" vertical="top" wrapText="1"/>
    </xf>
    <xf numFmtId="0" fontId="33" fillId="0" borderId="0" xfId="0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right"/>
    </xf>
    <xf numFmtId="0" fontId="34" fillId="0" borderId="0" xfId="0" applyFont="1" applyFill="1" applyBorder="1" applyAlignment="1">
      <alignment horizontal="right"/>
    </xf>
    <xf numFmtId="0" fontId="33" fillId="0" borderId="13" xfId="0" applyFont="1" applyFill="1" applyBorder="1" applyAlignment="1">
      <alignment horizontal="center" vertical="top" wrapText="1"/>
    </xf>
    <xf numFmtId="0" fontId="33" fillId="0" borderId="12" xfId="0" applyFont="1" applyFill="1" applyBorder="1" applyAlignment="1">
      <alignment horizontal="center" vertical="top" wrapText="1"/>
    </xf>
    <xf numFmtId="0" fontId="33" fillId="0" borderId="11" xfId="0" applyFont="1" applyFill="1" applyBorder="1" applyAlignment="1">
      <alignment horizontal="center" vertical="top" wrapText="1"/>
    </xf>
    <xf numFmtId="4" fontId="33" fillId="0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top" wrapText="1"/>
    </xf>
    <xf numFmtId="4" fontId="32" fillId="0" borderId="5" xfId="0" applyNumberFormat="1" applyFont="1" applyFill="1" applyBorder="1" applyAlignment="1">
      <alignment horizontal="center" vertical="center" wrapText="1"/>
    </xf>
    <xf numFmtId="4" fontId="32" fillId="0" borderId="17" xfId="0" applyNumberFormat="1" applyFont="1" applyFill="1" applyBorder="1" applyAlignment="1">
      <alignment horizontal="center" vertical="center" wrapText="1"/>
    </xf>
    <xf numFmtId="4" fontId="32" fillId="0" borderId="11" xfId="0" applyNumberFormat="1" applyFont="1" applyFill="1" applyBorder="1" applyAlignment="1">
      <alignment horizontal="center" vertical="center" wrapText="1"/>
    </xf>
    <xf numFmtId="4" fontId="33" fillId="0" borderId="4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21" fillId="0" borderId="0" xfId="0" applyFont="1" applyFill="1" applyAlignment="1"/>
    <xf numFmtId="0" fontId="10" fillId="0" borderId="0" xfId="0" applyFont="1" applyFill="1" applyBorder="1" applyAlignment="1">
      <alignment wrapText="1"/>
    </xf>
    <xf numFmtId="0" fontId="11" fillId="0" borderId="10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center" vertical="top" wrapText="1"/>
    </xf>
    <xf numFmtId="4" fontId="32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4" fontId="33" fillId="2" borderId="1" xfId="0" applyNumberFormat="1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vertical="top" wrapText="1"/>
    </xf>
    <xf numFmtId="4" fontId="33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3" fontId="3" fillId="0" borderId="0" xfId="1" applyNumberFormat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35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4" fontId="33" fillId="0" borderId="2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15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43" fillId="0" borderId="1" xfId="0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 wrapText="1"/>
    </xf>
    <xf numFmtId="0" fontId="43" fillId="0" borderId="6" xfId="0" applyFont="1" applyFill="1" applyBorder="1" applyAlignment="1">
      <alignment horizontal="center" vertical="top" wrapText="1"/>
    </xf>
    <xf numFmtId="0" fontId="45" fillId="0" borderId="4" xfId="0" applyFont="1" applyFill="1" applyBorder="1" applyAlignment="1">
      <alignment horizontal="center" vertical="top" wrapText="1"/>
    </xf>
    <xf numFmtId="0" fontId="45" fillId="0" borderId="1" xfId="0" applyFont="1" applyFill="1" applyBorder="1" applyAlignment="1">
      <alignment horizontal="center" vertical="top" wrapText="1"/>
    </xf>
    <xf numFmtId="0" fontId="29" fillId="0" borderId="1" xfId="0" applyFont="1" applyFill="1" applyBorder="1" applyAlignment="1">
      <alignment horizontal="center" vertical="top" wrapText="1"/>
    </xf>
    <xf numFmtId="0" fontId="45" fillId="0" borderId="3" xfId="0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left" vertical="top" wrapText="1"/>
    </xf>
    <xf numFmtId="4" fontId="43" fillId="0" borderId="1" xfId="0" applyNumberFormat="1" applyFont="1" applyFill="1" applyBorder="1" applyAlignment="1">
      <alignment horizontal="center" vertical="top" wrapText="1"/>
    </xf>
    <xf numFmtId="4" fontId="44" fillId="0" borderId="1" xfId="0" applyNumberFormat="1" applyFont="1" applyFill="1" applyBorder="1" applyAlignment="1">
      <alignment horizontal="center" vertical="top" wrapText="1"/>
    </xf>
    <xf numFmtId="0" fontId="44" fillId="0" borderId="2" xfId="0" applyFont="1" applyFill="1" applyBorder="1" applyAlignment="1">
      <alignment horizontal="center" vertical="top" wrapText="1"/>
    </xf>
    <xf numFmtId="4" fontId="47" fillId="0" borderId="1" xfId="0" applyNumberFormat="1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vertical="top" wrapText="1"/>
    </xf>
    <xf numFmtId="0" fontId="48" fillId="0" borderId="10" xfId="0" applyFont="1" applyFill="1" applyBorder="1" applyAlignment="1">
      <alignment vertical="top" wrapText="1"/>
    </xf>
    <xf numFmtId="3" fontId="44" fillId="0" borderId="10" xfId="1" applyNumberFormat="1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center" vertical="top" wrapText="1"/>
    </xf>
    <xf numFmtId="0" fontId="43" fillId="0" borderId="2" xfId="0" applyFont="1" applyFill="1" applyBorder="1" applyAlignment="1">
      <alignment horizontal="center" vertical="top" wrapText="1"/>
    </xf>
    <xf numFmtId="0" fontId="49" fillId="0" borderId="1" xfId="0" applyFont="1" applyFill="1" applyBorder="1" applyAlignment="1">
      <alignment horizontal="center" vertical="top" wrapText="1"/>
    </xf>
    <xf numFmtId="4" fontId="50" fillId="0" borderId="11" xfId="0" applyNumberFormat="1" applyFont="1" applyFill="1" applyBorder="1" applyAlignment="1">
      <alignment horizontal="center" vertical="top" wrapText="1"/>
    </xf>
    <xf numFmtId="2" fontId="50" fillId="0" borderId="1" xfId="0" applyNumberFormat="1" applyFont="1" applyFill="1" applyBorder="1" applyAlignment="1">
      <alignment horizontal="center" vertical="top" wrapText="1"/>
    </xf>
    <xf numFmtId="4" fontId="50" fillId="0" borderId="1" xfId="0" applyNumberFormat="1" applyFont="1" applyFill="1" applyBorder="1" applyAlignment="1">
      <alignment horizontal="center" vertical="top" wrapText="1"/>
    </xf>
    <xf numFmtId="0" fontId="44" fillId="0" borderId="1" xfId="1" applyFont="1" applyFill="1" applyBorder="1" applyAlignment="1">
      <alignment horizontal="left" vertical="top" wrapText="1"/>
    </xf>
    <xf numFmtId="0" fontId="49" fillId="0" borderId="1" xfId="0" applyFont="1" applyFill="1" applyBorder="1" applyAlignment="1">
      <alignment vertical="top" wrapText="1"/>
    </xf>
    <xf numFmtId="3" fontId="44" fillId="0" borderId="1" xfId="1" applyNumberFormat="1" applyFont="1" applyFill="1" applyBorder="1" applyAlignment="1">
      <alignment horizontal="left" vertical="top" wrapText="1"/>
    </xf>
    <xf numFmtId="4" fontId="49" fillId="0" borderId="1" xfId="0" applyNumberFormat="1" applyFont="1" applyFill="1" applyBorder="1" applyAlignment="1">
      <alignment horizontal="center" vertical="top" wrapText="1"/>
    </xf>
    <xf numFmtId="0" fontId="49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vertical="top" wrapText="1"/>
    </xf>
    <xf numFmtId="0" fontId="46" fillId="0" borderId="5" xfId="0" applyFont="1" applyFill="1" applyBorder="1" applyAlignment="1">
      <alignment vertical="top" wrapText="1"/>
    </xf>
    <xf numFmtId="0" fontId="46" fillId="0" borderId="2" xfId="0" applyFont="1" applyFill="1" applyBorder="1" applyAlignment="1">
      <alignment vertical="top" wrapText="1"/>
    </xf>
    <xf numFmtId="0" fontId="44" fillId="0" borderId="1" xfId="1" applyFont="1" applyFill="1" applyBorder="1" applyAlignment="1">
      <alignment vertical="top" wrapText="1"/>
    </xf>
    <xf numFmtId="0" fontId="44" fillId="0" borderId="0" xfId="0" applyFont="1" applyFill="1" applyBorder="1" applyAlignment="1">
      <alignment horizontal="center" vertical="top" wrapText="1"/>
    </xf>
    <xf numFmtId="0" fontId="49" fillId="0" borderId="0" xfId="0" applyFont="1" applyFill="1" applyBorder="1" applyAlignment="1">
      <alignment horizontal="center" vertical="top" wrapText="1"/>
    </xf>
    <xf numFmtId="0" fontId="49" fillId="2" borderId="1" xfId="0" applyFont="1" applyFill="1" applyBorder="1" applyAlignment="1">
      <alignment horizontal="center" vertical="top" wrapText="1"/>
    </xf>
    <xf numFmtId="0" fontId="46" fillId="0" borderId="0" xfId="0" applyFont="1" applyFill="1" applyBorder="1" applyAlignment="1">
      <alignment horizontal="center" vertical="top" wrapText="1"/>
    </xf>
    <xf numFmtId="0" fontId="47" fillId="0" borderId="0" xfId="0" applyFont="1" applyFill="1" applyBorder="1" applyAlignment="1">
      <alignment horizontal="justify" vertical="top" wrapText="1"/>
    </xf>
    <xf numFmtId="0" fontId="44" fillId="0" borderId="0" xfId="1" applyFont="1" applyFill="1" applyBorder="1" applyAlignment="1">
      <alignment vertical="top" wrapText="1"/>
    </xf>
    <xf numFmtId="0" fontId="51" fillId="0" borderId="10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43" fillId="0" borderId="1" xfId="0" applyFont="1" applyFill="1" applyBorder="1" applyAlignment="1">
      <alignment horizontal="left" vertical="top" wrapText="1"/>
    </xf>
    <xf numFmtId="4" fontId="50" fillId="2" borderId="1" xfId="0" applyNumberFormat="1" applyFont="1" applyFill="1" applyBorder="1" applyAlignment="1">
      <alignment horizontal="center" vertical="top" wrapText="1"/>
    </xf>
    <xf numFmtId="0" fontId="42" fillId="0" borderId="1" xfId="0" applyFont="1" applyFill="1" applyBorder="1" applyAlignment="1">
      <alignment vertical="top" wrapText="1"/>
    </xf>
    <xf numFmtId="0" fontId="44" fillId="0" borderId="1" xfId="0" applyFont="1" applyFill="1" applyBorder="1" applyAlignment="1">
      <alignment vertical="top" wrapText="1"/>
    </xf>
    <xf numFmtId="4" fontId="49" fillId="0" borderId="1" xfId="0" applyNumberFormat="1" applyFont="1" applyFill="1" applyBorder="1" applyAlignment="1">
      <alignment horizontal="center" vertical="center" wrapText="1"/>
    </xf>
    <xf numFmtId="4" fontId="50" fillId="0" borderId="1" xfId="0" applyNumberFormat="1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top" wrapText="1"/>
    </xf>
    <xf numFmtId="4" fontId="50" fillId="0" borderId="5" xfId="0" applyNumberFormat="1" applyFont="1" applyFill="1" applyBorder="1" applyAlignment="1">
      <alignment horizontal="center" vertical="center" wrapText="1"/>
    </xf>
    <xf numFmtId="4" fontId="47" fillId="0" borderId="1" xfId="0" applyNumberFormat="1" applyFont="1" applyFill="1" applyBorder="1" applyAlignment="1">
      <alignment horizontal="center" vertical="center" wrapText="1"/>
    </xf>
    <xf numFmtId="4" fontId="44" fillId="0" borderId="1" xfId="0" applyNumberFormat="1" applyFont="1" applyFill="1" applyBorder="1" applyAlignment="1">
      <alignment horizontal="center" vertical="center" wrapText="1"/>
    </xf>
    <xf numFmtId="4" fontId="47" fillId="0" borderId="1" xfId="0" applyNumberFormat="1" applyFont="1" applyFill="1" applyBorder="1" applyAlignment="1">
      <alignment horizontal="center" vertical="top"/>
    </xf>
    <xf numFmtId="2" fontId="47" fillId="0" borderId="1" xfId="0" applyNumberFormat="1" applyFont="1" applyFill="1" applyBorder="1" applyAlignment="1">
      <alignment horizontal="center" vertical="top" wrapText="1"/>
    </xf>
    <xf numFmtId="16" fontId="44" fillId="0" borderId="1" xfId="0" applyNumberFormat="1" applyFont="1" applyFill="1" applyBorder="1" applyAlignment="1">
      <alignment horizontal="left" vertical="top" wrapText="1"/>
    </xf>
    <xf numFmtId="49" fontId="44" fillId="0" borderId="1" xfId="0" applyNumberFormat="1" applyFont="1" applyFill="1" applyBorder="1" applyAlignment="1">
      <alignment horizontal="left" vertical="top" wrapText="1"/>
    </xf>
    <xf numFmtId="2" fontId="44" fillId="0" borderId="1" xfId="0" applyNumberFormat="1" applyFont="1" applyFill="1" applyBorder="1" applyAlignment="1">
      <alignment horizontal="center" vertical="top" wrapText="1"/>
    </xf>
    <xf numFmtId="0" fontId="46" fillId="0" borderId="1" xfId="0" applyFont="1" applyFill="1" applyBorder="1" applyAlignment="1">
      <alignment vertical="top" wrapText="1"/>
    </xf>
    <xf numFmtId="0" fontId="46" fillId="0" borderId="1" xfId="0" applyFont="1" applyBorder="1" applyAlignment="1">
      <alignment vertical="top" wrapText="1"/>
    </xf>
    <xf numFmtId="4" fontId="49" fillId="0" borderId="1" xfId="0" applyNumberFormat="1" applyFont="1" applyFill="1" applyBorder="1" applyAlignment="1">
      <alignment vertical="top" wrapText="1"/>
    </xf>
    <xf numFmtId="0" fontId="24" fillId="0" borderId="0" xfId="0" applyFont="1" applyFill="1" applyAlignment="1">
      <alignment vertical="center" wrapText="1"/>
    </xf>
    <xf numFmtId="0" fontId="44" fillId="0" borderId="1" xfId="0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left" vertical="top" wrapText="1"/>
    </xf>
    <xf numFmtId="0" fontId="44" fillId="0" borderId="1" xfId="0" applyFont="1" applyFill="1" applyBorder="1" applyAlignment="1">
      <alignment vertical="top" wrapText="1"/>
    </xf>
    <xf numFmtId="2" fontId="44" fillId="0" borderId="1" xfId="0" applyNumberFormat="1" applyFont="1" applyFill="1" applyBorder="1" applyAlignment="1">
      <alignment horizontal="center" vertical="top" wrapText="1"/>
    </xf>
    <xf numFmtId="0" fontId="49" fillId="0" borderId="1" xfId="0" applyFont="1" applyFill="1" applyBorder="1" applyAlignment="1">
      <alignment horizontal="center" vertical="top" wrapText="1"/>
    </xf>
    <xf numFmtId="0" fontId="44" fillId="0" borderId="1" xfId="1" applyFont="1" applyFill="1" applyBorder="1" applyAlignment="1">
      <alignment horizontal="left" vertical="top" wrapText="1"/>
    </xf>
    <xf numFmtId="0" fontId="42" fillId="0" borderId="1" xfId="0" applyFont="1" applyFill="1" applyBorder="1" applyAlignment="1">
      <alignment vertical="top" wrapText="1"/>
    </xf>
    <xf numFmtId="4" fontId="49" fillId="0" borderId="1" xfId="0" applyNumberFormat="1" applyFont="1" applyFill="1" applyBorder="1" applyAlignment="1">
      <alignment horizontal="center" vertical="top" wrapText="1"/>
    </xf>
    <xf numFmtId="4" fontId="50" fillId="0" borderId="2" xfId="0" applyNumberFormat="1" applyFont="1" applyFill="1" applyBorder="1" applyAlignment="1">
      <alignment horizontal="center" vertical="center" wrapText="1"/>
    </xf>
    <xf numFmtId="0" fontId="48" fillId="0" borderId="2" xfId="0" applyFont="1" applyFill="1" applyBorder="1" applyAlignment="1">
      <alignment horizontal="left" vertical="top" wrapText="1"/>
    </xf>
    <xf numFmtId="0" fontId="44" fillId="2" borderId="2" xfId="1" applyFont="1" applyFill="1" applyBorder="1" applyAlignment="1">
      <alignment vertical="top" wrapText="1"/>
    </xf>
    <xf numFmtId="0" fontId="44" fillId="2" borderId="2" xfId="0" applyFont="1" applyFill="1" applyBorder="1" applyAlignment="1">
      <alignment horizontal="center" vertical="top" wrapText="1"/>
    </xf>
    <xf numFmtId="0" fontId="46" fillId="2" borderId="2" xfId="0" applyFont="1" applyFill="1" applyBorder="1" applyAlignment="1">
      <alignment horizontal="center" vertical="top" wrapText="1"/>
    </xf>
    <xf numFmtId="0" fontId="49" fillId="2" borderId="2" xfId="0" applyFont="1" applyFill="1" applyBorder="1" applyAlignment="1">
      <alignment horizontal="center" vertical="top" wrapText="1"/>
    </xf>
    <xf numFmtId="4" fontId="49" fillId="2" borderId="2" xfId="0" applyNumberFormat="1" applyFont="1" applyFill="1" applyBorder="1" applyAlignment="1">
      <alignment horizontal="center" vertical="top" wrapText="1"/>
    </xf>
    <xf numFmtId="0" fontId="46" fillId="0" borderId="1" xfId="0" applyFont="1" applyFill="1" applyBorder="1"/>
    <xf numFmtId="2" fontId="47" fillId="0" borderId="1" xfId="0" applyNumberFormat="1" applyFont="1" applyFill="1" applyBorder="1" applyAlignment="1">
      <alignment horizontal="center" vertical="top"/>
    </xf>
    <xf numFmtId="0" fontId="58" fillId="0" borderId="0" xfId="0" applyFont="1" applyFill="1" applyAlignment="1">
      <alignment horizontal="left" vertical="center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3" fillId="0" borderId="4" xfId="0" applyFont="1" applyFill="1" applyBorder="1" applyAlignment="1">
      <alignment horizontal="center" vertical="top" wrapText="1"/>
    </xf>
    <xf numFmtId="0" fontId="33" fillId="0" borderId="5" xfId="0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5" fillId="0" borderId="10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2" fontId="3" fillId="0" borderId="5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9" fillId="0" borderId="15" xfId="0" applyFont="1" applyFill="1" applyBorder="1" applyAlignment="1">
      <alignment vertical="top" wrapText="1"/>
    </xf>
    <xf numFmtId="0" fontId="9" fillId="0" borderId="17" xfId="0" applyFont="1" applyFill="1" applyBorder="1" applyAlignment="1">
      <alignment vertical="top" wrapText="1"/>
    </xf>
    <xf numFmtId="0" fontId="9" fillId="0" borderId="11" xfId="0" applyFont="1" applyFill="1" applyBorder="1" applyAlignment="1">
      <alignment vertical="top" wrapText="1"/>
    </xf>
    <xf numFmtId="4" fontId="36" fillId="0" borderId="0" xfId="0" applyNumberFormat="1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justify" vertical="top" wrapText="1"/>
    </xf>
    <xf numFmtId="0" fontId="3" fillId="0" borderId="14" xfId="0" applyFont="1" applyFill="1" applyBorder="1" applyAlignment="1">
      <alignment horizontal="justify" vertical="top" wrapText="1"/>
    </xf>
    <xf numFmtId="0" fontId="3" fillId="0" borderId="12" xfId="0" applyFont="1" applyFill="1" applyBorder="1" applyAlignment="1">
      <alignment horizontal="justify" vertical="top" wrapText="1"/>
    </xf>
    <xf numFmtId="0" fontId="3" fillId="0" borderId="16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justify" vertical="top" wrapText="1"/>
    </xf>
    <xf numFmtId="0" fontId="3" fillId="0" borderId="9" xfId="0" applyFont="1" applyFill="1" applyBorder="1" applyAlignment="1">
      <alignment horizontal="justify" vertical="top" wrapText="1"/>
    </xf>
    <xf numFmtId="0" fontId="3" fillId="0" borderId="7" xfId="0" applyFont="1" applyFill="1" applyBorder="1" applyAlignment="1">
      <alignment horizontal="justify" vertical="top" wrapText="1"/>
    </xf>
    <xf numFmtId="0" fontId="3" fillId="0" borderId="10" xfId="0" applyFont="1" applyFill="1" applyBorder="1" applyAlignment="1">
      <alignment horizontal="justify" vertical="top" wrapText="1"/>
    </xf>
    <xf numFmtId="0" fontId="3" fillId="0" borderId="13" xfId="0" applyFont="1" applyFill="1" applyBorder="1" applyAlignment="1">
      <alignment horizontal="justify" vertical="top" wrapText="1"/>
    </xf>
    <xf numFmtId="4" fontId="33" fillId="0" borderId="4" xfId="0" applyNumberFormat="1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4" fontId="37" fillId="0" borderId="0" xfId="0" applyNumberFormat="1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4" fontId="33" fillId="0" borderId="5" xfId="0" applyNumberFormat="1" applyFont="1" applyFill="1" applyBorder="1" applyAlignment="1">
      <alignment horizontal="center" vertical="top" wrapText="1"/>
    </xf>
    <xf numFmtId="0" fontId="34" fillId="0" borderId="5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28" fillId="0" borderId="14" xfId="0" applyFont="1" applyFill="1" applyBorder="1"/>
    <xf numFmtId="0" fontId="28" fillId="0" borderId="14" xfId="0" applyFont="1" applyFill="1" applyBorder="1" applyAlignment="1"/>
    <xf numFmtId="0" fontId="9" fillId="0" borderId="1" xfId="0" applyFont="1" applyFill="1" applyBorder="1" applyAlignment="1">
      <alignment vertical="top" wrapText="1"/>
    </xf>
    <xf numFmtId="0" fontId="9" fillId="0" borderId="8" xfId="0" applyFont="1" applyFill="1" applyBorder="1" applyAlignment="1">
      <alignment vertical="top" wrapText="1"/>
    </xf>
    <xf numFmtId="0" fontId="9" fillId="0" borderId="12" xfId="0" applyFont="1" applyFill="1" applyBorder="1" applyAlignment="1">
      <alignment vertical="top" wrapText="1"/>
    </xf>
    <xf numFmtId="0" fontId="9" fillId="0" borderId="16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4" fontId="33" fillId="0" borderId="2" xfId="0" applyNumberFormat="1" applyFont="1" applyFill="1" applyBorder="1" applyAlignment="1">
      <alignment horizontal="center" vertical="top" wrapText="1"/>
    </xf>
    <xf numFmtId="0" fontId="39" fillId="0" borderId="1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10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23" fillId="0" borderId="4" xfId="0" applyFont="1" applyFill="1" applyBorder="1" applyAlignment="1">
      <alignment horizontal="center" vertical="top" wrapText="1"/>
    </xf>
    <xf numFmtId="0" fontId="23" fillId="0" borderId="5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25" fillId="0" borderId="0" xfId="0" applyFont="1" applyFill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top" wrapText="1"/>
    </xf>
    <xf numFmtId="4" fontId="45" fillId="0" borderId="0" xfId="0" applyNumberFormat="1" applyFont="1" applyFill="1" applyBorder="1" applyAlignment="1">
      <alignment horizontal="right" vertical="top" wrapText="1"/>
    </xf>
    <xf numFmtId="0" fontId="41" fillId="0" borderId="1" xfId="0" applyFont="1" applyFill="1" applyBorder="1" applyAlignment="1">
      <alignment horizontal="center" vertical="top" wrapText="1"/>
    </xf>
    <xf numFmtId="0" fontId="42" fillId="0" borderId="1" xfId="0" applyFont="1" applyFill="1" applyBorder="1" applyAlignment="1">
      <alignment horizontal="center" vertical="top" wrapText="1"/>
    </xf>
    <xf numFmtId="0" fontId="55" fillId="0" borderId="0" xfId="0" applyFont="1" applyFill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 wrapText="1"/>
    </xf>
    <xf numFmtId="4" fontId="43" fillId="0" borderId="1" xfId="0" applyNumberFormat="1" applyFont="1" applyFill="1" applyBorder="1" applyAlignment="1">
      <alignment horizontal="center" vertical="top" wrapText="1"/>
    </xf>
    <xf numFmtId="0" fontId="46" fillId="0" borderId="1" xfId="0" applyFont="1" applyFill="1" applyBorder="1" applyAlignment="1">
      <alignment horizontal="center" vertical="top" wrapText="1"/>
    </xf>
    <xf numFmtId="2" fontId="44" fillId="0" borderId="1" xfId="0" applyNumberFormat="1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vertical="top" wrapText="1"/>
    </xf>
    <xf numFmtId="0" fontId="46" fillId="0" borderId="1" xfId="0" applyFont="1" applyFill="1" applyBorder="1" applyAlignment="1">
      <alignment vertical="top" wrapText="1"/>
    </xf>
    <xf numFmtId="0" fontId="44" fillId="0" borderId="4" xfId="0" applyFont="1" applyFill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top" wrapText="1"/>
    </xf>
    <xf numFmtId="0" fontId="44" fillId="0" borderId="2" xfId="0" applyFont="1" applyFill="1" applyBorder="1" applyAlignment="1">
      <alignment horizontal="center" vertical="top" wrapText="1"/>
    </xf>
    <xf numFmtId="0" fontId="42" fillId="0" borderId="4" xfId="0" applyFont="1" applyFill="1" applyBorder="1" applyAlignment="1">
      <alignment horizontal="center" vertical="top" wrapText="1"/>
    </xf>
    <xf numFmtId="0" fontId="42" fillId="0" borderId="5" xfId="0" applyFont="1" applyFill="1" applyBorder="1" applyAlignment="1">
      <alignment horizontal="center" vertical="top" wrapText="1"/>
    </xf>
    <xf numFmtId="0" fontId="42" fillId="0" borderId="2" xfId="0" applyFont="1" applyFill="1" applyBorder="1" applyAlignment="1">
      <alignment horizontal="center" vertical="top" wrapText="1"/>
    </xf>
    <xf numFmtId="0" fontId="57" fillId="0" borderId="14" xfId="0" applyFont="1" applyFill="1" applyBorder="1" applyAlignment="1"/>
    <xf numFmtId="0" fontId="57" fillId="0" borderId="14" xfId="0" applyFont="1" applyFill="1" applyBorder="1"/>
    <xf numFmtId="0" fontId="51" fillId="0" borderId="5" xfId="0" applyFont="1" applyFill="1" applyBorder="1" applyAlignment="1">
      <alignment horizontal="center" vertical="top" wrapText="1"/>
    </xf>
    <xf numFmtId="0" fontId="51" fillId="0" borderId="2" xfId="0" applyFont="1" applyFill="1" applyBorder="1" applyAlignment="1">
      <alignment horizontal="center" vertical="top" wrapText="1"/>
    </xf>
    <xf numFmtId="4" fontId="49" fillId="0" borderId="1" xfId="0" applyNumberFormat="1" applyFont="1" applyFill="1" applyBorder="1" applyAlignment="1">
      <alignment horizontal="center" vertical="top" wrapText="1"/>
    </xf>
    <xf numFmtId="0" fontId="49" fillId="0" borderId="4" xfId="0" applyFont="1" applyFill="1" applyBorder="1" applyAlignment="1">
      <alignment horizontal="center" vertical="top" wrapText="1"/>
    </xf>
    <xf numFmtId="0" fontId="49" fillId="0" borderId="5" xfId="0" applyFont="1" applyFill="1" applyBorder="1" applyAlignment="1">
      <alignment horizontal="center" vertical="top" wrapText="1"/>
    </xf>
    <xf numFmtId="0" fontId="49" fillId="0" borderId="2" xfId="0" applyFont="1" applyFill="1" applyBorder="1" applyAlignment="1">
      <alignment horizontal="center" vertical="top" wrapText="1"/>
    </xf>
    <xf numFmtId="0" fontId="51" fillId="0" borderId="1" xfId="0" applyFont="1" applyFill="1" applyBorder="1" applyAlignment="1">
      <alignment horizontal="center" vertical="top" wrapText="1"/>
    </xf>
    <xf numFmtId="0" fontId="49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4" fontId="45" fillId="0" borderId="17" xfId="0" applyNumberFormat="1" applyFont="1" applyFill="1" applyBorder="1" applyAlignment="1">
      <alignment horizontal="right" vertical="top" wrapText="1"/>
    </xf>
    <xf numFmtId="0" fontId="44" fillId="0" borderId="1" xfId="1" applyFont="1" applyFill="1" applyBorder="1" applyAlignment="1">
      <alignment horizontal="left" vertical="top" wrapText="1"/>
    </xf>
    <xf numFmtId="0" fontId="44" fillId="0" borderId="1" xfId="0" applyFont="1" applyFill="1" applyBorder="1" applyAlignment="1">
      <alignment horizontal="left" vertical="top" wrapText="1"/>
    </xf>
    <xf numFmtId="0" fontId="46" fillId="0" borderId="1" xfId="0" applyFont="1" applyFill="1" applyBorder="1" applyAlignment="1">
      <alignment horizontal="left" vertical="top" wrapText="1"/>
    </xf>
    <xf numFmtId="0" fontId="42" fillId="0" borderId="1" xfId="0" applyFont="1" applyFill="1" applyBorder="1" applyAlignment="1">
      <alignment vertical="top" wrapText="1"/>
    </xf>
    <xf numFmtId="0" fontId="42" fillId="0" borderId="15" xfId="0" applyFont="1" applyFill="1" applyBorder="1" applyAlignment="1">
      <alignment vertical="top" wrapText="1"/>
    </xf>
    <xf numFmtId="0" fontId="42" fillId="0" borderId="17" xfId="0" applyFont="1" applyFill="1" applyBorder="1" applyAlignment="1">
      <alignment vertical="top" wrapText="1"/>
    </xf>
    <xf numFmtId="0" fontId="42" fillId="0" borderId="11" xfId="0" applyFont="1" applyFill="1" applyBorder="1" applyAlignment="1">
      <alignment vertical="top" wrapText="1"/>
    </xf>
    <xf numFmtId="0" fontId="42" fillId="0" borderId="1" xfId="0" applyFont="1" applyFill="1" applyBorder="1" applyAlignment="1">
      <alignment horizontal="left" vertical="top" wrapText="1"/>
    </xf>
    <xf numFmtId="0" fontId="48" fillId="0" borderId="1" xfId="0" applyFont="1" applyFill="1" applyBorder="1" applyAlignment="1">
      <alignment horizontal="left" vertical="top" wrapText="1"/>
    </xf>
    <xf numFmtId="0" fontId="47" fillId="0" borderId="1" xfId="0" applyFont="1" applyFill="1" applyBorder="1" applyAlignment="1">
      <alignment horizontal="left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view="pageBreakPreview" topLeftCell="A83" zoomScale="70" zoomScaleNormal="82" zoomScaleSheetLayoutView="70" workbookViewId="0">
      <selection activeCell="A6" sqref="A6:K94"/>
    </sheetView>
  </sheetViews>
  <sheetFormatPr defaultRowHeight="12.75" x14ac:dyDescent="0.2"/>
  <cols>
    <col min="1" max="1" width="3.7109375" style="12" customWidth="1"/>
    <col min="2" max="2" width="17.7109375" style="12" customWidth="1"/>
    <col min="3" max="3" width="25.140625" style="12" customWidth="1"/>
    <col min="4" max="4" width="9.85546875" style="12" customWidth="1"/>
    <col min="5" max="5" width="14.42578125" style="12" customWidth="1"/>
    <col min="6" max="6" width="11" style="12" customWidth="1"/>
    <col min="7" max="9" width="14.42578125" style="12" customWidth="1"/>
    <col min="10" max="10" width="14.28515625" style="12" customWidth="1"/>
    <col min="11" max="11" width="18" style="12" customWidth="1"/>
    <col min="12" max="12" width="11.5703125" style="12" hidden="1" customWidth="1"/>
    <col min="13" max="13" width="10.7109375" style="12" bestFit="1" customWidth="1"/>
    <col min="14" max="14" width="39" style="12" customWidth="1"/>
    <col min="15" max="16384" width="9.140625" style="12"/>
  </cols>
  <sheetData>
    <row r="1" spans="1:13" ht="70.5" customHeight="1" x14ac:dyDescent="0.4">
      <c r="A1" s="9"/>
      <c r="B1" s="9"/>
      <c r="C1" s="9"/>
      <c r="D1" s="9"/>
      <c r="E1" s="9"/>
      <c r="F1" s="10" t="s">
        <v>20</v>
      </c>
      <c r="G1" s="11"/>
      <c r="I1" s="294" t="s">
        <v>69</v>
      </c>
      <c r="J1" s="295"/>
      <c r="K1" s="295"/>
      <c r="L1" s="295"/>
      <c r="M1" s="295"/>
    </row>
    <row r="2" spans="1:13" ht="31.5" customHeight="1" x14ac:dyDescent="0.4">
      <c r="A2" s="9"/>
      <c r="B2" s="9"/>
      <c r="C2" s="13"/>
      <c r="D2" s="9"/>
      <c r="E2" s="9"/>
      <c r="F2" s="11"/>
      <c r="G2" s="11"/>
      <c r="H2" s="11"/>
      <c r="I2" s="11"/>
      <c r="J2" s="11"/>
      <c r="K2" s="11"/>
    </row>
    <row r="3" spans="1:13" ht="58.5" customHeight="1" x14ac:dyDescent="0.2">
      <c r="A3" s="306" t="s">
        <v>33</v>
      </c>
      <c r="B3" s="306"/>
      <c r="C3" s="306"/>
      <c r="D3" s="306"/>
      <c r="E3" s="306"/>
      <c r="F3" s="306"/>
      <c r="G3" s="306"/>
      <c r="H3" s="306"/>
      <c r="I3" s="306"/>
      <c r="J3" s="306"/>
      <c r="K3" s="306"/>
    </row>
    <row r="4" spans="1:13" ht="24.75" hidden="1" customHeight="1" x14ac:dyDescent="0.2">
      <c r="A4" s="306"/>
      <c r="B4" s="306"/>
      <c r="C4" s="306"/>
      <c r="D4" s="306"/>
      <c r="E4" s="306"/>
      <c r="F4" s="306"/>
      <c r="G4" s="306"/>
      <c r="H4" s="306"/>
      <c r="I4" s="306"/>
      <c r="J4" s="306"/>
      <c r="K4" s="306"/>
    </row>
    <row r="5" spans="1:13" ht="36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3" ht="30.75" customHeight="1" x14ac:dyDescent="0.2">
      <c r="A6" s="307" t="s">
        <v>12</v>
      </c>
      <c r="B6" s="285" t="s">
        <v>0</v>
      </c>
      <c r="C6" s="285" t="s">
        <v>1</v>
      </c>
      <c r="D6" s="285" t="s">
        <v>24</v>
      </c>
      <c r="E6" s="285" t="s">
        <v>2</v>
      </c>
      <c r="F6" s="285" t="s">
        <v>13</v>
      </c>
      <c r="G6" s="285" t="s">
        <v>22</v>
      </c>
      <c r="H6" s="285"/>
      <c r="I6" s="285"/>
      <c r="J6" s="285"/>
      <c r="K6" s="285" t="s">
        <v>23</v>
      </c>
    </row>
    <row r="7" spans="1:13" ht="15" customHeight="1" x14ac:dyDescent="0.2">
      <c r="A7" s="307"/>
      <c r="B7" s="285"/>
      <c r="C7" s="285"/>
      <c r="D7" s="285"/>
      <c r="E7" s="285"/>
      <c r="F7" s="285"/>
      <c r="G7" s="285"/>
      <c r="H7" s="285"/>
      <c r="I7" s="285"/>
      <c r="J7" s="285"/>
      <c r="K7" s="285"/>
    </row>
    <row r="8" spans="1:13" ht="11.25" customHeight="1" x14ac:dyDescent="0.2">
      <c r="A8" s="307"/>
      <c r="B8" s="285"/>
      <c r="C8" s="285"/>
      <c r="D8" s="285"/>
      <c r="E8" s="285"/>
      <c r="F8" s="285"/>
      <c r="G8" s="285" t="s">
        <v>7</v>
      </c>
      <c r="H8" s="305" t="s">
        <v>8</v>
      </c>
      <c r="I8" s="305" t="s">
        <v>9</v>
      </c>
      <c r="J8" s="305" t="s">
        <v>14</v>
      </c>
      <c r="K8" s="285"/>
      <c r="L8" s="15"/>
    </row>
    <row r="9" spans="1:13" ht="7.5" customHeight="1" x14ac:dyDescent="0.2">
      <c r="A9" s="307"/>
      <c r="B9" s="285"/>
      <c r="C9" s="285"/>
      <c r="D9" s="285"/>
      <c r="E9" s="285"/>
      <c r="F9" s="285"/>
      <c r="G9" s="285"/>
      <c r="H9" s="305"/>
      <c r="I9" s="305"/>
      <c r="J9" s="305"/>
      <c r="K9" s="285"/>
    </row>
    <row r="10" spans="1:13" ht="12" customHeight="1" x14ac:dyDescent="0.2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  <c r="H10" s="17">
        <v>8</v>
      </c>
      <c r="I10" s="17">
        <v>9</v>
      </c>
      <c r="J10" s="17">
        <v>10</v>
      </c>
      <c r="K10" s="16">
        <v>11</v>
      </c>
    </row>
    <row r="11" spans="1:13" ht="7.5" hidden="1" customHeight="1" x14ac:dyDescent="0.2">
      <c r="A11" s="18"/>
      <c r="B11" s="19"/>
      <c r="C11" s="20"/>
      <c r="D11" s="20"/>
      <c r="E11" s="20"/>
      <c r="F11" s="20"/>
      <c r="G11" s="20"/>
      <c r="H11" s="21"/>
      <c r="I11" s="21"/>
      <c r="J11" s="21"/>
      <c r="K11" s="22"/>
    </row>
    <row r="12" spans="1:13" ht="7.5" hidden="1" customHeight="1" x14ac:dyDescent="0.2">
      <c r="A12" s="18"/>
      <c r="B12" s="19"/>
      <c r="C12" s="20"/>
      <c r="D12" s="20"/>
      <c r="E12" s="20"/>
      <c r="F12" s="20"/>
      <c r="G12" s="20"/>
      <c r="H12" s="21"/>
      <c r="I12" s="21"/>
      <c r="J12" s="21"/>
      <c r="K12" s="22"/>
    </row>
    <row r="13" spans="1:13" ht="7.5" hidden="1" customHeight="1" x14ac:dyDescent="0.2">
      <c r="A13" s="18"/>
      <c r="B13" s="19"/>
      <c r="C13" s="20"/>
      <c r="D13" s="20"/>
      <c r="E13" s="20"/>
      <c r="F13" s="20"/>
      <c r="G13" s="20"/>
      <c r="H13" s="21"/>
      <c r="I13" s="21"/>
      <c r="J13" s="21"/>
      <c r="K13" s="22"/>
    </row>
    <row r="14" spans="1:13" ht="7.5" hidden="1" customHeight="1" x14ac:dyDescent="0.2">
      <c r="A14" s="18"/>
      <c r="B14" s="19"/>
      <c r="C14" s="20"/>
      <c r="D14" s="20"/>
      <c r="E14" s="20"/>
      <c r="F14" s="20"/>
      <c r="G14" s="20"/>
      <c r="H14" s="21"/>
      <c r="I14" s="21"/>
      <c r="J14" s="21"/>
      <c r="K14" s="22"/>
    </row>
    <row r="15" spans="1:13" ht="7.5" hidden="1" customHeight="1" x14ac:dyDescent="0.2">
      <c r="A15" s="18"/>
      <c r="B15" s="19"/>
      <c r="C15" s="20"/>
      <c r="D15" s="20"/>
      <c r="E15" s="20"/>
      <c r="F15" s="20"/>
      <c r="G15" s="20"/>
      <c r="H15" s="21"/>
      <c r="I15" s="21"/>
      <c r="J15" s="21"/>
      <c r="K15" s="22"/>
    </row>
    <row r="16" spans="1:13" ht="41.25" customHeight="1" x14ac:dyDescent="0.2">
      <c r="A16" s="23">
        <v>1</v>
      </c>
      <c r="B16" s="218" t="s">
        <v>15</v>
      </c>
      <c r="C16" s="3" t="s">
        <v>34</v>
      </c>
      <c r="D16" s="24" t="s">
        <v>5</v>
      </c>
      <c r="E16" s="220" t="s">
        <v>11</v>
      </c>
      <c r="F16" s="24" t="s">
        <v>3</v>
      </c>
      <c r="G16" s="25">
        <f>20000+8000+10000</f>
        <v>38000</v>
      </c>
      <c r="H16" s="26">
        <v>73000</v>
      </c>
      <c r="I16" s="26">
        <v>100000</v>
      </c>
      <c r="J16" s="26">
        <f>G16+H16+I16</f>
        <v>211000</v>
      </c>
      <c r="K16" s="220" t="s">
        <v>26</v>
      </c>
    </row>
    <row r="17" spans="1:11" ht="42.75" customHeight="1" x14ac:dyDescent="0.2">
      <c r="A17" s="27"/>
      <c r="B17" s="288"/>
      <c r="C17" s="3" t="s">
        <v>35</v>
      </c>
      <c r="D17" s="24" t="s">
        <v>5</v>
      </c>
      <c r="E17" s="245"/>
      <c r="F17" s="24" t="s">
        <v>3</v>
      </c>
      <c r="G17" s="25">
        <v>100</v>
      </c>
      <c r="H17" s="26">
        <v>120</v>
      </c>
      <c r="I17" s="26">
        <v>150</v>
      </c>
      <c r="J17" s="26">
        <f t="shared" ref="J17:J21" si="0">+G17+H17+I17</f>
        <v>370</v>
      </c>
      <c r="K17" s="222"/>
    </row>
    <row r="18" spans="1:11" ht="42.75" customHeight="1" x14ac:dyDescent="0.2">
      <c r="A18" s="28"/>
      <c r="B18" s="288"/>
      <c r="C18" s="302" t="s">
        <v>36</v>
      </c>
      <c r="D18" s="231" t="s">
        <v>5</v>
      </c>
      <c r="E18" s="245"/>
      <c r="F18" s="24" t="s">
        <v>3</v>
      </c>
      <c r="G18" s="25">
        <v>50000</v>
      </c>
      <c r="H18" s="26">
        <v>55000</v>
      </c>
      <c r="I18" s="26">
        <v>60000</v>
      </c>
      <c r="J18" s="26">
        <f t="shared" si="0"/>
        <v>165000</v>
      </c>
      <c r="K18" s="222"/>
    </row>
    <row r="19" spans="1:11" ht="60" customHeight="1" x14ac:dyDescent="0.2">
      <c r="A19" s="28"/>
      <c r="B19" s="288"/>
      <c r="C19" s="303"/>
      <c r="D19" s="304"/>
      <c r="E19" s="245"/>
      <c r="F19" s="24" t="s">
        <v>32</v>
      </c>
      <c r="G19" s="25">
        <v>200</v>
      </c>
      <c r="H19" s="26">
        <v>200</v>
      </c>
      <c r="I19" s="26">
        <v>200</v>
      </c>
      <c r="J19" s="26">
        <f t="shared" si="0"/>
        <v>600</v>
      </c>
      <c r="K19" s="222"/>
    </row>
    <row r="20" spans="1:11" ht="40.5" customHeight="1" x14ac:dyDescent="0.2">
      <c r="A20" s="28"/>
      <c r="B20" s="288"/>
      <c r="C20" s="29" t="s">
        <v>37</v>
      </c>
      <c r="D20" s="23" t="s">
        <v>5</v>
      </c>
      <c r="E20" s="245"/>
      <c r="F20" s="30" t="s">
        <v>3</v>
      </c>
      <c r="G20" s="25">
        <v>780</v>
      </c>
      <c r="H20" s="26">
        <v>1000</v>
      </c>
      <c r="I20" s="26">
        <v>1500</v>
      </c>
      <c r="J20" s="26">
        <f t="shared" si="0"/>
        <v>3280</v>
      </c>
      <c r="K20" s="222"/>
    </row>
    <row r="21" spans="1:11" ht="40.5" customHeight="1" x14ac:dyDescent="0.2">
      <c r="A21" s="28"/>
      <c r="B21" s="288"/>
      <c r="C21" s="31" t="s">
        <v>38</v>
      </c>
      <c r="D21" s="23" t="s">
        <v>5</v>
      </c>
      <c r="E21" s="245"/>
      <c r="F21" s="23" t="s">
        <v>4</v>
      </c>
      <c r="G21" s="32">
        <v>1500</v>
      </c>
      <c r="H21" s="33">
        <v>0</v>
      </c>
      <c r="I21" s="32">
        <v>0</v>
      </c>
      <c r="J21" s="32">
        <f t="shared" si="0"/>
        <v>1500</v>
      </c>
      <c r="K21" s="222"/>
    </row>
    <row r="22" spans="1:11" ht="216" customHeight="1" x14ac:dyDescent="0.2">
      <c r="A22" s="28"/>
      <c r="B22" s="288"/>
      <c r="C22" s="247" t="s">
        <v>70</v>
      </c>
      <c r="D22" s="220" t="s">
        <v>5</v>
      </c>
      <c r="E22" s="245"/>
      <c r="F22" s="34" t="s">
        <v>67</v>
      </c>
      <c r="G22" s="25">
        <v>2000</v>
      </c>
      <c r="H22" s="33">
        <v>2000</v>
      </c>
      <c r="I22" s="32">
        <v>2000</v>
      </c>
      <c r="J22" s="26">
        <f>+G22+H22+I22</f>
        <v>6000</v>
      </c>
      <c r="K22" s="222"/>
    </row>
    <row r="23" spans="1:11" ht="43.5" customHeight="1" x14ac:dyDescent="0.2">
      <c r="A23" s="286"/>
      <c r="B23" s="288"/>
      <c r="C23" s="248"/>
      <c r="D23" s="245"/>
      <c r="E23" s="246"/>
      <c r="F23" s="23" t="s">
        <v>4</v>
      </c>
      <c r="G23" s="35">
        <v>2000</v>
      </c>
      <c r="H23" s="36">
        <v>2000</v>
      </c>
      <c r="I23" s="36">
        <v>2000</v>
      </c>
      <c r="J23" s="35">
        <f>G23+H23+I23</f>
        <v>6000</v>
      </c>
      <c r="K23" s="222"/>
    </row>
    <row r="24" spans="1:11" ht="37.5" customHeight="1" x14ac:dyDescent="0.2">
      <c r="A24" s="286"/>
      <c r="B24" s="288"/>
      <c r="C24" s="247" t="s">
        <v>66</v>
      </c>
      <c r="D24" s="220" t="s">
        <v>5</v>
      </c>
      <c r="E24" s="220" t="s">
        <v>71</v>
      </c>
      <c r="F24" s="291" t="s">
        <v>65</v>
      </c>
      <c r="G24" s="244">
        <v>50</v>
      </c>
      <c r="H24" s="241">
        <v>200</v>
      </c>
      <c r="I24" s="241">
        <v>200</v>
      </c>
      <c r="J24" s="244">
        <v>450</v>
      </c>
      <c r="K24" s="222"/>
    </row>
    <row r="25" spans="1:11" ht="37.5" customHeight="1" x14ac:dyDescent="0.2">
      <c r="A25" s="286"/>
      <c r="B25" s="288"/>
      <c r="C25" s="286"/>
      <c r="D25" s="222"/>
      <c r="E25" s="222"/>
      <c r="F25" s="292"/>
      <c r="G25" s="245"/>
      <c r="H25" s="242">
        <v>0</v>
      </c>
      <c r="I25" s="242">
        <v>0</v>
      </c>
      <c r="J25" s="245"/>
      <c r="K25" s="222"/>
    </row>
    <row r="26" spans="1:11" ht="185.25" customHeight="1" x14ac:dyDescent="0.2">
      <c r="A26" s="286"/>
      <c r="B26" s="288"/>
      <c r="C26" s="287"/>
      <c r="D26" s="223"/>
      <c r="E26" s="223"/>
      <c r="F26" s="293"/>
      <c r="G26" s="246"/>
      <c r="H26" s="243">
        <v>0</v>
      </c>
      <c r="I26" s="243">
        <v>0</v>
      </c>
      <c r="J26" s="246"/>
      <c r="K26" s="222"/>
    </row>
    <row r="27" spans="1:11" ht="133.5" customHeight="1" x14ac:dyDescent="0.2">
      <c r="A27" s="248"/>
      <c r="B27" s="289"/>
      <c r="C27" s="234" t="s">
        <v>64</v>
      </c>
      <c r="D27" s="220" t="s">
        <v>5</v>
      </c>
      <c r="E27" s="220" t="s">
        <v>11</v>
      </c>
      <c r="F27" s="231" t="s">
        <v>4</v>
      </c>
      <c r="G27" s="233">
        <v>120</v>
      </c>
      <c r="H27" s="36">
        <v>0</v>
      </c>
      <c r="I27" s="36">
        <v>0</v>
      </c>
      <c r="J27" s="233">
        <v>120</v>
      </c>
      <c r="K27" s="222"/>
    </row>
    <row r="28" spans="1:11" ht="64.5" hidden="1" customHeight="1" x14ac:dyDescent="0.2">
      <c r="A28" s="248"/>
      <c r="B28" s="289"/>
      <c r="C28" s="234"/>
      <c r="D28" s="222"/>
      <c r="E28" s="222"/>
      <c r="F28" s="232"/>
      <c r="G28" s="232"/>
      <c r="H28" s="36">
        <v>0</v>
      </c>
      <c r="I28" s="36">
        <v>0</v>
      </c>
      <c r="J28" s="232"/>
      <c r="K28" s="222"/>
    </row>
    <row r="29" spans="1:11" ht="7.5" hidden="1" customHeight="1" x14ac:dyDescent="0.2">
      <c r="A29" s="249"/>
      <c r="B29" s="290"/>
      <c r="C29" s="234"/>
      <c r="D29" s="223"/>
      <c r="E29" s="223"/>
      <c r="F29" s="232"/>
      <c r="G29" s="232"/>
      <c r="H29" s="36">
        <v>0</v>
      </c>
      <c r="I29" s="36">
        <v>0</v>
      </c>
      <c r="J29" s="232"/>
      <c r="K29" s="222"/>
    </row>
    <row r="30" spans="1:11" ht="38.25" customHeight="1" x14ac:dyDescent="0.2">
      <c r="A30" s="235" t="s">
        <v>14</v>
      </c>
      <c r="B30" s="236"/>
      <c r="C30" s="236"/>
      <c r="D30" s="236"/>
      <c r="E30" s="237"/>
      <c r="F30" s="24" t="s">
        <v>3</v>
      </c>
      <c r="G30" s="37">
        <f>G16+G17+G18+G20+G21+G23+G27</f>
        <v>92500</v>
      </c>
      <c r="H30" s="37">
        <f>H16+H17+H18+H20+H21+H23+H27</f>
        <v>131120</v>
      </c>
      <c r="I30" s="37">
        <f>I16+I17+I18+I20+I21+I23+I27</f>
        <v>163650</v>
      </c>
      <c r="J30" s="37">
        <f>J16+J17+J18+J20+J21+J23+J27</f>
        <v>387270</v>
      </c>
      <c r="K30" s="222"/>
    </row>
    <row r="31" spans="1:11" ht="60.75" customHeight="1" x14ac:dyDescent="0.2">
      <c r="A31" s="238"/>
      <c r="B31" s="239"/>
      <c r="C31" s="239"/>
      <c r="D31" s="239"/>
      <c r="E31" s="240"/>
      <c r="F31" s="38" t="s">
        <v>32</v>
      </c>
      <c r="G31" s="37">
        <f>G19</f>
        <v>200</v>
      </c>
      <c r="H31" s="37">
        <f>H19</f>
        <v>200</v>
      </c>
      <c r="I31" s="37">
        <f>I19</f>
        <v>200</v>
      </c>
      <c r="J31" s="37">
        <f>J19</f>
        <v>600</v>
      </c>
      <c r="K31" s="223"/>
    </row>
    <row r="32" spans="1:11" ht="21.75" customHeight="1" x14ac:dyDescent="0.2">
      <c r="A32" s="39"/>
      <c r="B32" s="40"/>
      <c r="C32" s="7"/>
      <c r="D32" s="41"/>
      <c r="E32" s="42"/>
      <c r="F32" s="43">
        <v>2</v>
      </c>
      <c r="G32" s="230" t="s">
        <v>72</v>
      </c>
      <c r="H32" s="230"/>
      <c r="I32" s="230"/>
      <c r="J32" s="230"/>
      <c r="K32" s="230"/>
    </row>
    <row r="33" spans="1:15" ht="12" customHeight="1" x14ac:dyDescent="0.2">
      <c r="A33" s="44">
        <v>1</v>
      </c>
      <c r="B33" s="44">
        <v>2</v>
      </c>
      <c r="C33" s="44">
        <v>3</v>
      </c>
      <c r="D33" s="44">
        <v>4</v>
      </c>
      <c r="E33" s="44">
        <v>5</v>
      </c>
      <c r="F33" s="44">
        <v>6</v>
      </c>
      <c r="G33" s="44">
        <v>7</v>
      </c>
      <c r="H33" s="45">
        <v>8</v>
      </c>
      <c r="I33" s="45">
        <v>9</v>
      </c>
      <c r="J33" s="45">
        <v>10</v>
      </c>
      <c r="K33" s="44">
        <v>11</v>
      </c>
    </row>
    <row r="34" spans="1:15" ht="200.25" customHeight="1" x14ac:dyDescent="0.2">
      <c r="A34" s="235"/>
      <c r="B34" s="236"/>
      <c r="C34" s="236"/>
      <c r="D34" s="236"/>
      <c r="E34" s="237"/>
      <c r="F34" s="77" t="s">
        <v>68</v>
      </c>
      <c r="G34" s="78">
        <f>G22</f>
        <v>2000</v>
      </c>
      <c r="H34" s="79">
        <v>2000</v>
      </c>
      <c r="I34" s="79">
        <v>2000</v>
      </c>
      <c r="J34" s="80">
        <f>J22</f>
        <v>6000</v>
      </c>
      <c r="K34" s="224"/>
    </row>
    <row r="35" spans="1:15" ht="275.25" customHeight="1" x14ac:dyDescent="0.2">
      <c r="A35" s="238"/>
      <c r="B35" s="239"/>
      <c r="C35" s="239"/>
      <c r="D35" s="239"/>
      <c r="E35" s="240"/>
      <c r="F35" s="77" t="s">
        <v>65</v>
      </c>
      <c r="G35" s="78">
        <f>G24</f>
        <v>50</v>
      </c>
      <c r="H35" s="79">
        <f>H24</f>
        <v>200</v>
      </c>
      <c r="I35" s="79">
        <f>I24</f>
        <v>200</v>
      </c>
      <c r="J35" s="80">
        <v>450</v>
      </c>
      <c r="K35" s="225"/>
    </row>
    <row r="36" spans="1:15" ht="116.25" customHeight="1" x14ac:dyDescent="0.2">
      <c r="A36" s="220">
        <v>2</v>
      </c>
      <c r="B36" s="227" t="s">
        <v>6</v>
      </c>
      <c r="C36" s="5" t="s">
        <v>39</v>
      </c>
      <c r="D36" s="24" t="s">
        <v>5</v>
      </c>
      <c r="E36" s="247" t="s">
        <v>11</v>
      </c>
      <c r="F36" s="81" t="s">
        <v>3</v>
      </c>
      <c r="G36" s="82">
        <v>15</v>
      </c>
      <c r="H36" s="83">
        <v>15</v>
      </c>
      <c r="I36" s="82">
        <v>15</v>
      </c>
      <c r="J36" s="82">
        <v>45</v>
      </c>
      <c r="K36" s="225"/>
      <c r="O36" s="12" t="s">
        <v>21</v>
      </c>
    </row>
    <row r="37" spans="1:15" ht="63.75" customHeight="1" x14ac:dyDescent="0.2">
      <c r="A37" s="222"/>
      <c r="B37" s="228"/>
      <c r="C37" s="4" t="s">
        <v>40</v>
      </c>
      <c r="D37" s="24" t="s">
        <v>5</v>
      </c>
      <c r="E37" s="248"/>
      <c r="F37" s="81" t="s">
        <v>3</v>
      </c>
      <c r="G37" s="84">
        <v>725</v>
      </c>
      <c r="H37" s="84">
        <v>725</v>
      </c>
      <c r="I37" s="84">
        <v>725</v>
      </c>
      <c r="J37" s="84">
        <v>2175</v>
      </c>
      <c r="K37" s="225"/>
    </row>
    <row r="38" spans="1:15" ht="63.75" customHeight="1" x14ac:dyDescent="0.2">
      <c r="A38" s="222"/>
      <c r="B38" s="228"/>
      <c r="C38" s="4" t="s">
        <v>41</v>
      </c>
      <c r="D38" s="24" t="s">
        <v>5</v>
      </c>
      <c r="E38" s="248"/>
      <c r="F38" s="81" t="s">
        <v>3</v>
      </c>
      <c r="G38" s="84">
        <v>1300</v>
      </c>
      <c r="H38" s="84">
        <v>3000</v>
      </c>
      <c r="I38" s="84">
        <v>3000</v>
      </c>
      <c r="J38" s="84">
        <f t="shared" ref="J38:J44" si="1">+G38+H38+I38</f>
        <v>7300</v>
      </c>
      <c r="K38" s="226"/>
    </row>
    <row r="39" spans="1:15" ht="48" customHeight="1" x14ac:dyDescent="0.2">
      <c r="A39" s="248"/>
      <c r="B39" s="228"/>
      <c r="C39" s="6" t="s">
        <v>42</v>
      </c>
      <c r="D39" s="30" t="s">
        <v>5</v>
      </c>
      <c r="E39" s="248"/>
      <c r="F39" s="85" t="s">
        <v>3</v>
      </c>
      <c r="G39" s="82">
        <v>1000</v>
      </c>
      <c r="H39" s="82">
        <v>750</v>
      </c>
      <c r="I39" s="82">
        <v>500</v>
      </c>
      <c r="J39" s="82">
        <f t="shared" si="1"/>
        <v>2250</v>
      </c>
      <c r="K39" s="86"/>
    </row>
    <row r="40" spans="1:15" ht="48" customHeight="1" x14ac:dyDescent="0.2">
      <c r="A40" s="248"/>
      <c r="B40" s="228"/>
      <c r="C40" s="216" t="s">
        <v>43</v>
      </c>
      <c r="D40" s="220" t="s">
        <v>5</v>
      </c>
      <c r="E40" s="248"/>
      <c r="F40" s="87" t="s">
        <v>32</v>
      </c>
      <c r="G40" s="84">
        <v>500</v>
      </c>
      <c r="H40" s="84">
        <v>600</v>
      </c>
      <c r="I40" s="84">
        <v>700</v>
      </c>
      <c r="J40" s="84">
        <f t="shared" si="1"/>
        <v>1800</v>
      </c>
      <c r="K40" s="88"/>
    </row>
    <row r="41" spans="1:15" ht="31.5" customHeight="1" x14ac:dyDescent="0.2">
      <c r="A41" s="49"/>
      <c r="B41" s="228"/>
      <c r="C41" s="217"/>
      <c r="D41" s="223"/>
      <c r="E41" s="248"/>
      <c r="F41" s="85" t="s">
        <v>3</v>
      </c>
      <c r="G41" s="84">
        <f>547.35+94.47</f>
        <v>641.82000000000005</v>
      </c>
      <c r="H41" s="84">
        <v>0</v>
      </c>
      <c r="I41" s="84">
        <v>0</v>
      </c>
      <c r="J41" s="84">
        <f t="shared" si="1"/>
        <v>641.82000000000005</v>
      </c>
      <c r="K41" s="88"/>
    </row>
    <row r="42" spans="1:15" ht="48" customHeight="1" x14ac:dyDescent="0.2">
      <c r="A42" s="49"/>
      <c r="B42" s="228"/>
      <c r="C42" s="5" t="s">
        <v>44</v>
      </c>
      <c r="D42" s="24" t="s">
        <v>5</v>
      </c>
      <c r="E42" s="248"/>
      <c r="F42" s="85" t="s">
        <v>3</v>
      </c>
      <c r="G42" s="84">
        <v>40</v>
      </c>
      <c r="H42" s="84">
        <v>40</v>
      </c>
      <c r="I42" s="84">
        <v>40</v>
      </c>
      <c r="J42" s="84">
        <f t="shared" si="1"/>
        <v>120</v>
      </c>
      <c r="K42" s="88"/>
    </row>
    <row r="43" spans="1:15" ht="112.5" customHeight="1" x14ac:dyDescent="0.2">
      <c r="A43" s="49"/>
      <c r="B43" s="228"/>
      <c r="C43" s="5" t="s">
        <v>45</v>
      </c>
      <c r="D43" s="24" t="s">
        <v>5</v>
      </c>
      <c r="E43" s="248"/>
      <c r="F43" s="89" t="s">
        <v>3</v>
      </c>
      <c r="G43" s="84">
        <v>190</v>
      </c>
      <c r="H43" s="84">
        <v>190</v>
      </c>
      <c r="I43" s="84">
        <v>190</v>
      </c>
      <c r="J43" s="84">
        <f t="shared" si="1"/>
        <v>570</v>
      </c>
      <c r="K43" s="88"/>
    </row>
    <row r="44" spans="1:15" ht="66.75" customHeight="1" x14ac:dyDescent="0.2">
      <c r="A44" s="48"/>
      <c r="B44" s="229"/>
      <c r="C44" s="1" t="s">
        <v>46</v>
      </c>
      <c r="D44" s="23" t="s">
        <v>5</v>
      </c>
      <c r="E44" s="249"/>
      <c r="F44" s="90" t="s">
        <v>3</v>
      </c>
      <c r="G44" s="91">
        <v>10</v>
      </c>
      <c r="H44" s="91">
        <v>10</v>
      </c>
      <c r="I44" s="91">
        <v>10</v>
      </c>
      <c r="J44" s="91">
        <f t="shared" si="1"/>
        <v>30</v>
      </c>
      <c r="K44" s="88"/>
    </row>
    <row r="45" spans="1:15" ht="33.75" customHeight="1" x14ac:dyDescent="0.2">
      <c r="A45" s="296" t="s">
        <v>14</v>
      </c>
      <c r="B45" s="297"/>
      <c r="C45" s="297"/>
      <c r="D45" s="297"/>
      <c r="E45" s="298"/>
      <c r="F45" s="92" t="s">
        <v>3</v>
      </c>
      <c r="G45" s="80">
        <f>G44+G43+G42+G39+G38+G37+G36+G41</f>
        <v>3921.82</v>
      </c>
      <c r="H45" s="80">
        <f>H44+H43+H42+H39+H38+H37+H36+H41</f>
        <v>4730</v>
      </c>
      <c r="I45" s="80">
        <f>I44+I43+I42+I39+I38+I37+I36+I41</f>
        <v>4480</v>
      </c>
      <c r="J45" s="80">
        <f>J44+J43+J42+J39+J38+J37+J36+J41</f>
        <v>13131.82</v>
      </c>
      <c r="K45" s="93"/>
    </row>
    <row r="46" spans="1:15" ht="50.25" customHeight="1" x14ac:dyDescent="0.2">
      <c r="A46" s="299"/>
      <c r="B46" s="300"/>
      <c r="C46" s="300"/>
      <c r="D46" s="300"/>
      <c r="E46" s="301"/>
      <c r="F46" s="94" t="s">
        <v>32</v>
      </c>
      <c r="G46" s="95">
        <f>G40</f>
        <v>500</v>
      </c>
      <c r="H46" s="95">
        <f>H40</f>
        <v>600</v>
      </c>
      <c r="I46" s="95">
        <f>I40</f>
        <v>700</v>
      </c>
      <c r="J46" s="95">
        <f>G46+H46+I46</f>
        <v>1800</v>
      </c>
      <c r="K46" s="93"/>
    </row>
    <row r="47" spans="1:15" ht="83.25" customHeight="1" x14ac:dyDescent="0.2">
      <c r="A47" s="111">
        <v>3</v>
      </c>
      <c r="B47" s="218" t="s">
        <v>16</v>
      </c>
      <c r="C47" s="8" t="s">
        <v>47</v>
      </c>
      <c r="D47" s="110" t="s">
        <v>5</v>
      </c>
      <c r="E47" s="220" t="s">
        <v>11</v>
      </c>
      <c r="F47" s="89" t="s">
        <v>3</v>
      </c>
      <c r="G47" s="84">
        <v>190</v>
      </c>
      <c r="H47" s="84">
        <v>0</v>
      </c>
      <c r="I47" s="84">
        <v>0</v>
      </c>
      <c r="J47" s="84">
        <f>G47+H47+I47</f>
        <v>190</v>
      </c>
      <c r="K47" s="88"/>
    </row>
    <row r="48" spans="1:15" ht="39" customHeight="1" x14ac:dyDescent="0.2">
      <c r="A48" s="113"/>
      <c r="B48" s="219"/>
      <c r="C48" s="8" t="s">
        <v>48</v>
      </c>
      <c r="D48" s="112" t="s">
        <v>5</v>
      </c>
      <c r="E48" s="221"/>
      <c r="F48" s="89" t="s">
        <v>3</v>
      </c>
      <c r="G48" s="84">
        <v>190</v>
      </c>
      <c r="H48" s="84">
        <v>300</v>
      </c>
      <c r="I48" s="84">
        <v>500</v>
      </c>
      <c r="J48" s="84">
        <f>G48+H48+I48</f>
        <v>990</v>
      </c>
      <c r="K48" s="88"/>
    </row>
    <row r="49" spans="1:11" ht="25.5" customHeight="1" x14ac:dyDescent="0.2">
      <c r="A49" s="125"/>
      <c r="B49" s="126"/>
      <c r="C49" s="127"/>
      <c r="D49" s="54"/>
      <c r="E49" s="128"/>
      <c r="F49" s="129">
        <v>3</v>
      </c>
      <c r="G49" s="253" t="s">
        <v>73</v>
      </c>
      <c r="H49" s="253"/>
      <c r="I49" s="253"/>
      <c r="J49" s="253"/>
      <c r="K49" s="253"/>
    </row>
    <row r="50" spans="1:11" ht="15.75" customHeight="1" x14ac:dyDescent="0.2">
      <c r="A50" s="16">
        <v>1</v>
      </c>
      <c r="B50" s="16">
        <v>2</v>
      </c>
      <c r="C50" s="16">
        <v>3</v>
      </c>
      <c r="D50" s="16">
        <v>4</v>
      </c>
      <c r="E50" s="16">
        <v>5</v>
      </c>
      <c r="F50" s="77">
        <v>6</v>
      </c>
      <c r="G50" s="77">
        <v>7</v>
      </c>
      <c r="H50" s="77">
        <v>8</v>
      </c>
      <c r="I50" s="77">
        <v>9</v>
      </c>
      <c r="J50" s="77">
        <v>10</v>
      </c>
      <c r="K50" s="77">
        <v>11</v>
      </c>
    </row>
    <row r="51" spans="1:11" ht="96" customHeight="1" x14ac:dyDescent="0.2">
      <c r="A51" s="113"/>
      <c r="B51" s="116"/>
      <c r="C51" s="119" t="s">
        <v>77</v>
      </c>
      <c r="D51" s="120" t="s">
        <v>76</v>
      </c>
      <c r="E51" s="121"/>
      <c r="F51" s="117" t="s">
        <v>3</v>
      </c>
      <c r="G51" s="122">
        <v>0</v>
      </c>
      <c r="H51" s="122">
        <v>2500</v>
      </c>
      <c r="I51" s="122">
        <v>5000</v>
      </c>
      <c r="J51" s="122">
        <f>G51+H51+I51</f>
        <v>7500</v>
      </c>
      <c r="K51" s="123"/>
    </row>
    <row r="52" spans="1:11" ht="34.5" customHeight="1" x14ac:dyDescent="0.2">
      <c r="A52" s="268" t="s">
        <v>14</v>
      </c>
      <c r="B52" s="269"/>
      <c r="C52" s="269"/>
      <c r="D52" s="269"/>
      <c r="E52" s="270"/>
      <c r="F52" s="96" t="s">
        <v>4</v>
      </c>
      <c r="G52" s="80">
        <f>G47+G48</f>
        <v>380</v>
      </c>
      <c r="H52" s="80">
        <f>H47+H51+H48</f>
        <v>2800</v>
      </c>
      <c r="I52" s="80">
        <f>I47+I48+I51</f>
        <v>5500</v>
      </c>
      <c r="J52" s="80">
        <f>G52+H52+I52</f>
        <v>8680</v>
      </c>
      <c r="K52" s="93"/>
    </row>
    <row r="53" spans="1:11" ht="0.75" hidden="1" customHeight="1" thickBot="1" x14ac:dyDescent="0.25">
      <c r="A53" s="52"/>
      <c r="B53" s="53"/>
      <c r="C53" s="2"/>
      <c r="D53" s="54"/>
      <c r="E53" s="54"/>
      <c r="F53" s="97"/>
      <c r="G53" s="98"/>
      <c r="H53" s="98"/>
      <c r="I53" s="98"/>
      <c r="J53" s="98"/>
      <c r="K53" s="98"/>
    </row>
    <row r="54" spans="1:11" ht="27.75" hidden="1" customHeight="1" thickBot="1" x14ac:dyDescent="0.25">
      <c r="A54" s="52"/>
      <c r="B54" s="53"/>
      <c r="C54" s="2"/>
      <c r="D54" s="54"/>
      <c r="E54" s="54"/>
      <c r="F54" s="97"/>
      <c r="G54" s="98"/>
      <c r="H54" s="98"/>
      <c r="I54" s="98"/>
      <c r="J54" s="98"/>
      <c r="K54" s="98"/>
    </row>
    <row r="55" spans="1:11" ht="27.75" hidden="1" customHeight="1" thickBot="1" x14ac:dyDescent="0.25">
      <c r="A55" s="52"/>
      <c r="B55" s="53"/>
      <c r="C55" s="2"/>
      <c r="D55" s="54"/>
      <c r="E55" s="54"/>
      <c r="F55" s="97"/>
      <c r="G55" s="98"/>
      <c r="H55" s="98"/>
      <c r="I55" s="98"/>
      <c r="J55" s="98"/>
      <c r="K55" s="98"/>
    </row>
    <row r="56" spans="1:11" ht="27.75" hidden="1" customHeight="1" thickBot="1" x14ac:dyDescent="0.25">
      <c r="A56" s="52"/>
      <c r="B56" s="53"/>
      <c r="C56" s="2"/>
      <c r="D56" s="54"/>
      <c r="E56" s="54"/>
      <c r="F56" s="97"/>
      <c r="G56" s="98"/>
      <c r="H56" s="98"/>
      <c r="I56" s="98"/>
      <c r="J56" s="98"/>
      <c r="K56" s="98"/>
    </row>
    <row r="57" spans="1:11" ht="27.75" hidden="1" customHeight="1" thickBot="1" x14ac:dyDescent="0.25">
      <c r="A57" s="52"/>
      <c r="B57" s="53"/>
      <c r="C57" s="2"/>
      <c r="D57" s="54"/>
      <c r="E57" s="54"/>
      <c r="F57" s="97"/>
      <c r="G57" s="98"/>
      <c r="H57" s="98"/>
      <c r="I57" s="98"/>
      <c r="J57" s="98"/>
      <c r="K57" s="98"/>
    </row>
    <row r="58" spans="1:11" ht="27.75" hidden="1" customHeight="1" thickBot="1" x14ac:dyDescent="0.25">
      <c r="A58" s="52"/>
      <c r="B58" s="53"/>
      <c r="C58" s="2"/>
      <c r="D58" s="54"/>
      <c r="E58" s="54"/>
      <c r="F58" s="97"/>
      <c r="G58" s="98"/>
      <c r="H58" s="98"/>
      <c r="I58" s="98"/>
      <c r="J58" s="98"/>
      <c r="K58" s="98"/>
    </row>
    <row r="59" spans="1:11" ht="27.75" hidden="1" customHeight="1" thickBot="1" x14ac:dyDescent="0.25">
      <c r="A59" s="52"/>
      <c r="B59" s="53"/>
      <c r="C59" s="2"/>
      <c r="D59" s="54"/>
      <c r="E59" s="54"/>
      <c r="F59" s="97"/>
      <c r="G59" s="98"/>
      <c r="H59" s="98"/>
      <c r="I59" s="98"/>
      <c r="J59" s="98"/>
      <c r="K59" s="98"/>
    </row>
    <row r="60" spans="1:11" ht="27.75" hidden="1" customHeight="1" thickBot="1" x14ac:dyDescent="0.25">
      <c r="A60" s="52"/>
      <c r="B60" s="53"/>
      <c r="C60" s="2"/>
      <c r="D60" s="54"/>
      <c r="E60" s="54"/>
      <c r="F60" s="97"/>
      <c r="G60" s="98"/>
      <c r="H60" s="98"/>
      <c r="I60" s="98"/>
      <c r="J60" s="98"/>
      <c r="K60" s="98"/>
    </row>
    <row r="61" spans="1:11" ht="27.75" hidden="1" customHeight="1" thickBot="1" x14ac:dyDescent="0.25">
      <c r="A61" s="52"/>
      <c r="B61" s="53"/>
      <c r="C61" s="2"/>
      <c r="D61" s="54"/>
      <c r="E61" s="54"/>
      <c r="F61" s="97"/>
      <c r="G61" s="98"/>
      <c r="H61" s="98"/>
      <c r="I61" s="98"/>
      <c r="J61" s="98"/>
      <c r="K61" s="98"/>
    </row>
    <row r="62" spans="1:11" ht="27.75" hidden="1" customHeight="1" thickBot="1" x14ac:dyDescent="0.25">
      <c r="A62" s="52"/>
      <c r="B62" s="53"/>
      <c r="C62" s="2"/>
      <c r="D62" s="54"/>
      <c r="E62" s="54"/>
      <c r="F62" s="97"/>
      <c r="G62" s="98"/>
      <c r="H62" s="98"/>
      <c r="I62" s="98"/>
      <c r="J62" s="98"/>
      <c r="K62" s="98"/>
    </row>
    <row r="63" spans="1:11" ht="27.75" hidden="1" customHeight="1" thickBot="1" x14ac:dyDescent="0.25">
      <c r="A63" s="52"/>
      <c r="B63" s="53"/>
      <c r="C63" s="2"/>
      <c r="D63" s="54"/>
      <c r="E63" s="54"/>
      <c r="F63" s="97"/>
      <c r="G63" s="98"/>
      <c r="H63" s="98"/>
      <c r="I63" s="98"/>
      <c r="J63" s="98"/>
      <c r="K63" s="98"/>
    </row>
    <row r="64" spans="1:11" ht="27.75" hidden="1" customHeight="1" thickBot="1" x14ac:dyDescent="0.25">
      <c r="A64" s="52"/>
      <c r="B64" s="53"/>
      <c r="C64" s="2"/>
      <c r="D64" s="54"/>
      <c r="E64" s="54"/>
      <c r="F64" s="97"/>
      <c r="G64" s="99"/>
      <c r="H64" s="99"/>
      <c r="I64" s="99"/>
      <c r="J64" s="99"/>
      <c r="K64" s="99"/>
    </row>
    <row r="65" spans="1:14" ht="36.75" customHeight="1" x14ac:dyDescent="0.2">
      <c r="A65" s="220">
        <v>4</v>
      </c>
      <c r="B65" s="227" t="s">
        <v>17</v>
      </c>
      <c r="C65" s="55" t="s">
        <v>49</v>
      </c>
      <c r="D65" s="23" t="s">
        <v>5</v>
      </c>
      <c r="E65" s="220" t="s">
        <v>19</v>
      </c>
      <c r="F65" s="89" t="s">
        <v>4</v>
      </c>
      <c r="G65" s="84">
        <v>120000</v>
      </c>
      <c r="H65" s="84">
        <v>80000</v>
      </c>
      <c r="I65" s="84">
        <v>40000</v>
      </c>
      <c r="J65" s="84">
        <f t="shared" ref="J65:J86" si="2">G65+H65+I65</f>
        <v>240000</v>
      </c>
      <c r="K65" s="265" t="s">
        <v>25</v>
      </c>
    </row>
    <row r="66" spans="1:14" ht="37.5" customHeight="1" x14ac:dyDescent="0.2">
      <c r="A66" s="222"/>
      <c r="B66" s="228"/>
      <c r="C66" s="56" t="s">
        <v>50</v>
      </c>
      <c r="D66" s="24" t="s">
        <v>5</v>
      </c>
      <c r="E66" s="274"/>
      <c r="F66" s="89" t="s">
        <v>4</v>
      </c>
      <c r="G66" s="84">
        <v>5000</v>
      </c>
      <c r="H66" s="84">
        <v>5000</v>
      </c>
      <c r="I66" s="84">
        <v>5000</v>
      </c>
      <c r="J66" s="84">
        <f t="shared" si="2"/>
        <v>15000</v>
      </c>
      <c r="K66" s="272"/>
    </row>
    <row r="67" spans="1:14" ht="66" customHeight="1" x14ac:dyDescent="0.2">
      <c r="A67" s="222"/>
      <c r="B67" s="228"/>
      <c r="C67" s="57" t="s">
        <v>51</v>
      </c>
      <c r="D67" s="30" t="s">
        <v>5</v>
      </c>
      <c r="E67" s="274"/>
      <c r="F67" s="89" t="s">
        <v>4</v>
      </c>
      <c r="G67" s="82">
        <v>5000</v>
      </c>
      <c r="H67" s="82">
        <v>6000</v>
      </c>
      <c r="I67" s="82">
        <v>5000</v>
      </c>
      <c r="J67" s="82">
        <f t="shared" si="2"/>
        <v>16000</v>
      </c>
      <c r="K67" s="272"/>
    </row>
    <row r="68" spans="1:14" ht="36.75" customHeight="1" x14ac:dyDescent="0.2">
      <c r="A68" s="222"/>
      <c r="B68" s="228"/>
      <c r="C68" s="58" t="s">
        <v>52</v>
      </c>
      <c r="D68" s="23" t="s">
        <v>5</v>
      </c>
      <c r="E68" s="274"/>
      <c r="F68" s="89" t="s">
        <v>4</v>
      </c>
      <c r="G68" s="82">
        <v>1500</v>
      </c>
      <c r="H68" s="82">
        <v>0</v>
      </c>
      <c r="I68" s="82">
        <v>0</v>
      </c>
      <c r="J68" s="82">
        <f t="shared" si="2"/>
        <v>1500</v>
      </c>
      <c r="K68" s="272"/>
    </row>
    <row r="69" spans="1:14" ht="48.75" customHeight="1" x14ac:dyDescent="0.2">
      <c r="A69" s="222"/>
      <c r="B69" s="228"/>
      <c r="C69" s="3" t="s">
        <v>53</v>
      </c>
      <c r="D69" s="24" t="s">
        <v>5</v>
      </c>
      <c r="E69" s="274"/>
      <c r="F69" s="89" t="s">
        <v>4</v>
      </c>
      <c r="G69" s="82">
        <v>1500</v>
      </c>
      <c r="H69" s="82">
        <v>0</v>
      </c>
      <c r="I69" s="82">
        <v>0</v>
      </c>
      <c r="J69" s="82">
        <f t="shared" si="2"/>
        <v>1500</v>
      </c>
      <c r="K69" s="272"/>
    </row>
    <row r="70" spans="1:14" ht="82.5" customHeight="1" x14ac:dyDescent="0.2">
      <c r="A70" s="222"/>
      <c r="B70" s="228"/>
      <c r="C70" s="55" t="s">
        <v>54</v>
      </c>
      <c r="D70" s="24" t="s">
        <v>5</v>
      </c>
      <c r="E70" s="274"/>
      <c r="F70" s="89" t="s">
        <v>4</v>
      </c>
      <c r="G70" s="82">
        <v>1420</v>
      </c>
      <c r="H70" s="82">
        <v>0</v>
      </c>
      <c r="I70" s="82">
        <v>0</v>
      </c>
      <c r="J70" s="82">
        <f t="shared" si="2"/>
        <v>1420</v>
      </c>
      <c r="K70" s="272"/>
    </row>
    <row r="71" spans="1:14" ht="70.5" customHeight="1" x14ac:dyDescent="0.2">
      <c r="A71" s="222"/>
      <c r="B71" s="228"/>
      <c r="C71" s="55" t="s">
        <v>55</v>
      </c>
      <c r="D71" s="24" t="s">
        <v>5</v>
      </c>
      <c r="E71" s="274"/>
      <c r="F71" s="89" t="s">
        <v>4</v>
      </c>
      <c r="G71" s="82">
        <v>2450</v>
      </c>
      <c r="H71" s="82">
        <v>0</v>
      </c>
      <c r="I71" s="82">
        <v>0</v>
      </c>
      <c r="J71" s="82">
        <f t="shared" si="2"/>
        <v>2450</v>
      </c>
      <c r="K71" s="272"/>
    </row>
    <row r="72" spans="1:14" ht="97.5" customHeight="1" x14ac:dyDescent="0.2">
      <c r="A72" s="222"/>
      <c r="B72" s="228"/>
      <c r="C72" s="55" t="s">
        <v>90</v>
      </c>
      <c r="D72" s="133" t="s">
        <v>5</v>
      </c>
      <c r="E72" s="273"/>
      <c r="F72" s="89" t="s">
        <v>4</v>
      </c>
      <c r="G72" s="134">
        <v>0</v>
      </c>
      <c r="H72" s="134">
        <v>18235</v>
      </c>
      <c r="I72" s="134">
        <v>0</v>
      </c>
      <c r="J72" s="134">
        <f>G72+H72+I72</f>
        <v>18235</v>
      </c>
      <c r="K72" s="273"/>
    </row>
    <row r="73" spans="1:14" ht="39" customHeight="1" x14ac:dyDescent="0.2">
      <c r="A73" s="222"/>
      <c r="B73" s="228"/>
      <c r="C73" s="55" t="s">
        <v>78</v>
      </c>
      <c r="D73" s="50" t="s">
        <v>5</v>
      </c>
      <c r="E73" s="220" t="s">
        <v>18</v>
      </c>
      <c r="F73" s="100" t="s">
        <v>3</v>
      </c>
      <c r="G73" s="84">
        <v>30000</v>
      </c>
      <c r="H73" s="84">
        <v>30000</v>
      </c>
      <c r="I73" s="84">
        <v>30000</v>
      </c>
      <c r="J73" s="84">
        <f t="shared" si="2"/>
        <v>90000</v>
      </c>
      <c r="K73" s="265" t="s">
        <v>27</v>
      </c>
    </row>
    <row r="74" spans="1:14" ht="36" customHeight="1" x14ac:dyDescent="0.2">
      <c r="A74" s="222"/>
      <c r="B74" s="228"/>
      <c r="C74" s="55" t="s">
        <v>79</v>
      </c>
      <c r="D74" s="50" t="s">
        <v>5</v>
      </c>
      <c r="E74" s="222"/>
      <c r="F74" s="100" t="s">
        <v>3</v>
      </c>
      <c r="G74" s="91">
        <v>2000</v>
      </c>
      <c r="H74" s="91">
        <v>2000</v>
      </c>
      <c r="I74" s="91">
        <v>2000</v>
      </c>
      <c r="J74" s="91">
        <f t="shared" si="2"/>
        <v>6000</v>
      </c>
      <c r="K74" s="271"/>
    </row>
    <row r="75" spans="1:14" ht="52.5" customHeight="1" x14ac:dyDescent="0.2">
      <c r="A75" s="222"/>
      <c r="B75" s="228"/>
      <c r="C75" s="3" t="s">
        <v>80</v>
      </c>
      <c r="D75" s="50" t="s">
        <v>5</v>
      </c>
      <c r="E75" s="222"/>
      <c r="F75" s="101" t="s">
        <v>3</v>
      </c>
      <c r="G75" s="109">
        <v>14658.87</v>
      </c>
      <c r="H75" s="109">
        <v>37280.589999999997</v>
      </c>
      <c r="I75" s="109">
        <v>20963.5</v>
      </c>
      <c r="J75" s="109">
        <f>G75+H75+I75</f>
        <v>72902.959999999992</v>
      </c>
      <c r="K75" s="271"/>
      <c r="N75" s="64"/>
    </row>
    <row r="76" spans="1:14" ht="63" x14ac:dyDescent="0.2">
      <c r="A76" s="222"/>
      <c r="B76" s="228"/>
      <c r="C76" s="3" t="s">
        <v>81</v>
      </c>
      <c r="D76" s="50" t="s">
        <v>5</v>
      </c>
      <c r="E76" s="222"/>
      <c r="F76" s="102" t="s">
        <v>3</v>
      </c>
      <c r="G76" s="84">
        <v>62408.800000000003</v>
      </c>
      <c r="H76" s="84">
        <v>0</v>
      </c>
      <c r="I76" s="84">
        <v>0</v>
      </c>
      <c r="J76" s="84">
        <f t="shared" si="2"/>
        <v>62408.800000000003</v>
      </c>
      <c r="K76" s="271"/>
    </row>
    <row r="77" spans="1:14" ht="111" customHeight="1" x14ac:dyDescent="0.2">
      <c r="A77" s="222"/>
      <c r="B77" s="228"/>
      <c r="C77" s="57" t="s">
        <v>82</v>
      </c>
      <c r="D77" s="59" t="s">
        <v>5</v>
      </c>
      <c r="E77" s="222"/>
      <c r="F77" s="100" t="s">
        <v>4</v>
      </c>
      <c r="G77" s="82">
        <v>10520</v>
      </c>
      <c r="H77" s="82">
        <v>13000</v>
      </c>
      <c r="I77" s="82">
        <v>17000</v>
      </c>
      <c r="J77" s="82">
        <f t="shared" si="2"/>
        <v>40520</v>
      </c>
      <c r="K77" s="271"/>
    </row>
    <row r="78" spans="1:14" ht="51.75" customHeight="1" x14ac:dyDescent="0.2">
      <c r="A78" s="222"/>
      <c r="B78" s="228"/>
      <c r="C78" s="55" t="s">
        <v>83</v>
      </c>
      <c r="D78" s="60" t="s">
        <v>5</v>
      </c>
      <c r="E78" s="61"/>
      <c r="F78" s="101" t="s">
        <v>3</v>
      </c>
      <c r="G78" s="91">
        <v>12398.84</v>
      </c>
      <c r="H78" s="91">
        <v>0</v>
      </c>
      <c r="I78" s="91">
        <v>0</v>
      </c>
      <c r="J78" s="91">
        <f t="shared" si="2"/>
        <v>12398.84</v>
      </c>
      <c r="K78" s="271"/>
    </row>
    <row r="79" spans="1:14" ht="63.75" customHeight="1" x14ac:dyDescent="0.2">
      <c r="A79" s="223"/>
      <c r="B79" s="229"/>
      <c r="C79" s="55" t="s">
        <v>84</v>
      </c>
      <c r="D79" s="60" t="s">
        <v>5</v>
      </c>
      <c r="E79" s="61"/>
      <c r="F79" s="101" t="s">
        <v>3</v>
      </c>
      <c r="G79" s="91">
        <v>2340</v>
      </c>
      <c r="H79" s="91">
        <v>0</v>
      </c>
      <c r="I79" s="91">
        <v>0</v>
      </c>
      <c r="J79" s="91">
        <f>SUM(G79:I79)</f>
        <v>2340</v>
      </c>
      <c r="K79" s="271"/>
    </row>
    <row r="80" spans="1:14" ht="36" customHeight="1" x14ac:dyDescent="0.2">
      <c r="A80" s="250" t="s">
        <v>14</v>
      </c>
      <c r="B80" s="251"/>
      <c r="C80" s="251"/>
      <c r="D80" s="251"/>
      <c r="E80" s="252"/>
      <c r="F80" s="117" t="s">
        <v>3</v>
      </c>
      <c r="G80" s="118">
        <f>G65+G66+G67+G68+G69+G70+G71+G72+G73+G75+G76+G77+G78+G79</f>
        <v>269196.51</v>
      </c>
      <c r="H80" s="118">
        <f t="shared" ref="H80" si="3">H65+H66+H67+H68+H69+H70+H71+H72+H73+H75+H76+H77+H78+H79+H74</f>
        <v>191515.59</v>
      </c>
      <c r="I80" s="118">
        <f>I65+I66+I67+I68+I69+I70+I71+I72+I73+I75+I76+I77+I78+I79</f>
        <v>117963.5</v>
      </c>
      <c r="J80" s="118">
        <f>J65+J66+J67+J68+J69+J70+J71+J72+J73+J75+J76+J77+J78+J79+J74</f>
        <v>582675.6</v>
      </c>
      <c r="K80" s="88"/>
    </row>
    <row r="81" spans="1:14" ht="185.25" customHeight="1" x14ac:dyDescent="0.2">
      <c r="A81" s="137">
        <v>5</v>
      </c>
      <c r="B81" s="136" t="s">
        <v>85</v>
      </c>
      <c r="C81" s="135" t="s">
        <v>56</v>
      </c>
      <c r="D81" s="24" t="s">
        <v>5</v>
      </c>
      <c r="E81" s="138" t="s">
        <v>87</v>
      </c>
      <c r="F81" s="89" t="s">
        <v>3</v>
      </c>
      <c r="G81" s="103">
        <f>300-125.1</f>
        <v>174.9</v>
      </c>
      <c r="H81" s="103">
        <v>0</v>
      </c>
      <c r="I81" s="103">
        <v>0</v>
      </c>
      <c r="J81" s="103">
        <f>G81+H81+I81</f>
        <v>174.9</v>
      </c>
      <c r="K81" s="89" t="s">
        <v>89</v>
      </c>
    </row>
    <row r="82" spans="1:14" ht="26.25" customHeight="1" x14ac:dyDescent="0.2">
      <c r="A82" s="130"/>
      <c r="B82" s="115"/>
      <c r="C82" s="131"/>
      <c r="D82" s="54"/>
      <c r="E82" s="132"/>
      <c r="F82" s="129">
        <v>4</v>
      </c>
      <c r="G82" s="124"/>
      <c r="H82" s="267" t="s">
        <v>74</v>
      </c>
      <c r="I82" s="267"/>
      <c r="J82" s="267"/>
      <c r="K82" s="267"/>
    </row>
    <row r="83" spans="1:14" ht="12.75" customHeight="1" x14ac:dyDescent="0.2">
      <c r="A83" s="17">
        <v>1</v>
      </c>
      <c r="B83" s="17">
        <v>2</v>
      </c>
      <c r="C83" s="17">
        <v>3</v>
      </c>
      <c r="D83" s="17">
        <v>4</v>
      </c>
      <c r="E83" s="17">
        <v>5</v>
      </c>
      <c r="F83" s="77">
        <v>6</v>
      </c>
      <c r="G83" s="77">
        <v>7</v>
      </c>
      <c r="H83" s="77">
        <v>8</v>
      </c>
      <c r="I83" s="77">
        <v>9</v>
      </c>
      <c r="J83" s="77">
        <v>10</v>
      </c>
      <c r="K83" s="77">
        <v>11</v>
      </c>
    </row>
    <row r="84" spans="1:14" ht="2.25" hidden="1" customHeight="1" x14ac:dyDescent="0.2">
      <c r="A84" s="220"/>
      <c r="B84" s="254" t="s">
        <v>21</v>
      </c>
      <c r="E84" s="220" t="s">
        <v>86</v>
      </c>
      <c r="K84" s="265" t="s">
        <v>88</v>
      </c>
    </row>
    <row r="85" spans="1:14" ht="240.75" customHeight="1" x14ac:dyDescent="0.2">
      <c r="A85" s="223"/>
      <c r="B85" s="255"/>
      <c r="C85" s="56" t="s">
        <v>57</v>
      </c>
      <c r="D85" s="24" t="s">
        <v>5</v>
      </c>
      <c r="E85" s="221"/>
      <c r="F85" s="89" t="s">
        <v>3</v>
      </c>
      <c r="G85" s="103">
        <f>500-156.55</f>
        <v>343.45</v>
      </c>
      <c r="H85" s="103">
        <f>500-343.45+125.1</f>
        <v>281.64999999999998</v>
      </c>
      <c r="I85" s="103">
        <v>0</v>
      </c>
      <c r="J85" s="103">
        <f t="shared" si="2"/>
        <v>625.09999999999991</v>
      </c>
      <c r="K85" s="266"/>
    </row>
    <row r="86" spans="1:14" ht="40.5" customHeight="1" x14ac:dyDescent="0.2">
      <c r="A86" s="277" t="s">
        <v>14</v>
      </c>
      <c r="B86" s="277"/>
      <c r="C86" s="277"/>
      <c r="D86" s="277"/>
      <c r="E86" s="277"/>
      <c r="F86" s="89" t="s">
        <v>3</v>
      </c>
      <c r="G86" s="104">
        <f>G81+G85</f>
        <v>518.35</v>
      </c>
      <c r="H86" s="104">
        <f>H81+H85</f>
        <v>281.64999999999998</v>
      </c>
      <c r="I86" s="104">
        <f>I81+I85</f>
        <v>0</v>
      </c>
      <c r="J86" s="104">
        <f t="shared" si="2"/>
        <v>800</v>
      </c>
      <c r="K86" s="104" t="s">
        <v>21</v>
      </c>
    </row>
    <row r="87" spans="1:14" ht="162" customHeight="1" x14ac:dyDescent="0.2">
      <c r="A87" s="231">
        <v>6</v>
      </c>
      <c r="B87" s="237" t="s">
        <v>59</v>
      </c>
      <c r="C87" s="74" t="s">
        <v>58</v>
      </c>
      <c r="D87" s="75" t="s">
        <v>5</v>
      </c>
      <c r="E87" s="220" t="s">
        <v>60</v>
      </c>
      <c r="F87" s="89" t="s">
        <v>3</v>
      </c>
      <c r="G87" s="103">
        <v>1000</v>
      </c>
      <c r="H87" s="103">
        <v>1000</v>
      </c>
      <c r="I87" s="103">
        <v>1000</v>
      </c>
      <c r="J87" s="103">
        <f>G87+H87+I87</f>
        <v>3000</v>
      </c>
      <c r="K87" s="265" t="s">
        <v>61</v>
      </c>
    </row>
    <row r="88" spans="1:14" ht="78.75" x14ac:dyDescent="0.2">
      <c r="A88" s="231"/>
      <c r="B88" s="240"/>
      <c r="C88" s="74" t="s">
        <v>62</v>
      </c>
      <c r="D88" s="75" t="s">
        <v>63</v>
      </c>
      <c r="E88" s="223"/>
      <c r="F88" s="89" t="s">
        <v>3</v>
      </c>
      <c r="G88" s="103">
        <v>100</v>
      </c>
      <c r="H88" s="103">
        <v>0</v>
      </c>
      <c r="I88" s="103">
        <v>0</v>
      </c>
      <c r="J88" s="103">
        <v>100</v>
      </c>
      <c r="K88" s="284"/>
    </row>
    <row r="89" spans="1:14" ht="31.5" customHeight="1" x14ac:dyDescent="0.2">
      <c r="A89" s="250" t="s">
        <v>14</v>
      </c>
      <c r="B89" s="251"/>
      <c r="C89" s="251"/>
      <c r="D89" s="251"/>
      <c r="E89" s="252"/>
      <c r="F89" s="105" t="s">
        <v>3</v>
      </c>
      <c r="G89" s="106">
        <f>G87+G88</f>
        <v>1100</v>
      </c>
      <c r="H89" s="106">
        <f t="shared" ref="H89:J89" si="4">H87+H88</f>
        <v>1000</v>
      </c>
      <c r="I89" s="106">
        <f t="shared" si="4"/>
        <v>1000</v>
      </c>
      <c r="J89" s="106">
        <f t="shared" si="4"/>
        <v>3100</v>
      </c>
      <c r="K89" s="104" t="s">
        <v>21</v>
      </c>
    </row>
    <row r="90" spans="1:14" ht="15.75" customHeight="1" x14ac:dyDescent="0.2">
      <c r="A90" s="278" t="s">
        <v>31</v>
      </c>
      <c r="B90" s="279"/>
      <c r="C90" s="256" t="s">
        <v>21</v>
      </c>
      <c r="D90" s="257"/>
      <c r="E90" s="258"/>
      <c r="F90" s="94" t="s">
        <v>14</v>
      </c>
      <c r="G90" s="104">
        <f>G91+G92+G93+G94</f>
        <v>370366.68</v>
      </c>
      <c r="H90" s="104">
        <f>H91+H92+H94+H93</f>
        <v>334447.24</v>
      </c>
      <c r="I90" s="104">
        <f>I91+I92+I94+I93</f>
        <v>295693.5</v>
      </c>
      <c r="J90" s="104">
        <f>J91+J92+J93+J94</f>
        <v>1000507.42</v>
      </c>
      <c r="K90" s="103"/>
      <c r="M90" s="64">
        <f>SUM(G91:G94)</f>
        <v>370366.68</v>
      </c>
      <c r="N90" s="64">
        <f>H91+I91</f>
        <v>624040.74</v>
      </c>
    </row>
    <row r="91" spans="1:14" ht="31.5" x14ac:dyDescent="0.2">
      <c r="A91" s="280"/>
      <c r="B91" s="281"/>
      <c r="C91" s="259"/>
      <c r="D91" s="260"/>
      <c r="E91" s="261"/>
      <c r="F91" s="92" t="s">
        <v>3</v>
      </c>
      <c r="G91" s="104">
        <f>G30+G45+G52+G80+G86+G89</f>
        <v>367616.68</v>
      </c>
      <c r="H91" s="107">
        <f>H30+H45+H52+H80+H86+H89</f>
        <v>331447.24</v>
      </c>
      <c r="I91" s="104">
        <f>I30+I45+I52+I80+I86+I89</f>
        <v>292593.5</v>
      </c>
      <c r="J91" s="108">
        <v>991657.42</v>
      </c>
      <c r="K91" s="103"/>
      <c r="M91" s="64"/>
      <c r="N91" s="64">
        <f>H90+I90</f>
        <v>630140.74</v>
      </c>
    </row>
    <row r="92" spans="1:14" ht="47.25" x14ac:dyDescent="0.2">
      <c r="A92" s="280"/>
      <c r="B92" s="281"/>
      <c r="C92" s="259"/>
      <c r="D92" s="260"/>
      <c r="E92" s="261"/>
      <c r="F92" s="51" t="s">
        <v>29</v>
      </c>
      <c r="G92" s="63">
        <f>G31+G46</f>
        <v>700</v>
      </c>
      <c r="H92" s="63">
        <f>H31+H46</f>
        <v>800</v>
      </c>
      <c r="I92" s="63">
        <f>I31+I46</f>
        <v>900</v>
      </c>
      <c r="J92" s="63">
        <f>J31+J46</f>
        <v>2400</v>
      </c>
      <c r="K92" s="62"/>
    </row>
    <row r="93" spans="1:14" ht="195" customHeight="1" x14ac:dyDescent="0.2">
      <c r="A93" s="280"/>
      <c r="B93" s="281"/>
      <c r="C93" s="259"/>
      <c r="D93" s="260"/>
      <c r="E93" s="261"/>
      <c r="F93" s="65" t="s">
        <v>67</v>
      </c>
      <c r="G93" s="66">
        <f>G34</f>
        <v>2000</v>
      </c>
      <c r="H93" s="67">
        <v>2000</v>
      </c>
      <c r="I93" s="67">
        <v>2000</v>
      </c>
      <c r="J93" s="68">
        <f>J34</f>
        <v>6000</v>
      </c>
      <c r="K93" s="62"/>
    </row>
    <row r="94" spans="1:14" ht="260.25" customHeight="1" x14ac:dyDescent="0.2">
      <c r="A94" s="282"/>
      <c r="B94" s="283"/>
      <c r="C94" s="262"/>
      <c r="D94" s="263"/>
      <c r="E94" s="264"/>
      <c r="F94" s="17" t="s">
        <v>65</v>
      </c>
      <c r="G94" s="46">
        <f>G35</f>
        <v>50</v>
      </c>
      <c r="H94" s="47">
        <f>H35</f>
        <v>200</v>
      </c>
      <c r="I94" s="47">
        <f>I35</f>
        <v>200</v>
      </c>
      <c r="J94" s="37">
        <f>J35</f>
        <v>450</v>
      </c>
      <c r="K94" s="62"/>
    </row>
    <row r="95" spans="1:14" ht="155.25" customHeight="1" x14ac:dyDescent="0.4">
      <c r="A95" s="76"/>
      <c r="B95" s="276" t="s">
        <v>30</v>
      </c>
      <c r="C95" s="276"/>
      <c r="D95" s="276"/>
      <c r="E95" s="276"/>
      <c r="F95" s="276"/>
      <c r="G95" s="69"/>
      <c r="H95" s="69"/>
      <c r="I95" s="275" t="s">
        <v>75</v>
      </c>
      <c r="J95" s="275"/>
      <c r="K95" s="275"/>
    </row>
    <row r="96" spans="1:14" ht="30.75" customHeight="1" x14ac:dyDescent="0.45">
      <c r="A96" s="70"/>
      <c r="B96" s="71"/>
      <c r="C96" s="71"/>
      <c r="D96" s="71"/>
      <c r="E96" s="72"/>
      <c r="F96" s="72" t="s">
        <v>10</v>
      </c>
      <c r="G96" s="114" t="s">
        <v>28</v>
      </c>
      <c r="H96" s="114"/>
      <c r="I96" s="114"/>
      <c r="J96" s="114"/>
      <c r="K96" s="114"/>
      <c r="L96" s="114"/>
      <c r="M96" s="114"/>
    </row>
    <row r="97" spans="2:6" ht="18.75" x14ac:dyDescent="0.3">
      <c r="B97" s="70"/>
    </row>
    <row r="98" spans="2:6" ht="18.75" x14ac:dyDescent="0.3">
      <c r="B98" s="70"/>
    </row>
    <row r="100" spans="2:6" ht="18.75" x14ac:dyDescent="0.3">
      <c r="B100" s="73"/>
      <c r="C100" s="73"/>
      <c r="D100" s="73"/>
      <c r="E100" s="73"/>
      <c r="F100" s="73"/>
    </row>
    <row r="101" spans="2:6" ht="18.75" x14ac:dyDescent="0.3">
      <c r="B101" s="73"/>
      <c r="C101" s="73"/>
      <c r="D101" s="73"/>
      <c r="E101" s="73"/>
      <c r="F101" s="73"/>
    </row>
    <row r="102" spans="2:6" ht="18.75" x14ac:dyDescent="0.3">
      <c r="B102" s="73"/>
      <c r="C102" s="73"/>
      <c r="D102" s="73"/>
      <c r="E102" s="73"/>
      <c r="F102" s="73"/>
    </row>
    <row r="103" spans="2:6" ht="18.75" x14ac:dyDescent="0.3">
      <c r="B103" s="73"/>
      <c r="C103" s="73"/>
      <c r="D103" s="73"/>
      <c r="E103" s="73"/>
      <c r="F103" s="73"/>
    </row>
    <row r="104" spans="2:6" ht="18.75" x14ac:dyDescent="0.3">
      <c r="B104" s="73"/>
      <c r="C104" s="73"/>
      <c r="D104" s="73"/>
      <c r="E104" s="73"/>
      <c r="F104" s="73"/>
    </row>
  </sheetData>
  <mergeCells count="72">
    <mergeCell ref="I1:M1"/>
    <mergeCell ref="A45:E46"/>
    <mergeCell ref="C18:C19"/>
    <mergeCell ref="D18:D19"/>
    <mergeCell ref="H8:H9"/>
    <mergeCell ref="J8:J9"/>
    <mergeCell ref="A3:K4"/>
    <mergeCell ref="A6:A9"/>
    <mergeCell ref="G8:G9"/>
    <mergeCell ref="K6:K9"/>
    <mergeCell ref="D6:D9"/>
    <mergeCell ref="G6:J7"/>
    <mergeCell ref="J27:J29"/>
    <mergeCell ref="I8:I9"/>
    <mergeCell ref="D40:D41"/>
    <mergeCell ref="A36:A40"/>
    <mergeCell ref="B6:B9"/>
    <mergeCell ref="A23:A29"/>
    <mergeCell ref="G24:G26"/>
    <mergeCell ref="H24:H26"/>
    <mergeCell ref="C24:C26"/>
    <mergeCell ref="D24:D26"/>
    <mergeCell ref="E6:E9"/>
    <mergeCell ref="F6:F9"/>
    <mergeCell ref="C22:C23"/>
    <mergeCell ref="D22:D23"/>
    <mergeCell ref="C6:C9"/>
    <mergeCell ref="E24:E26"/>
    <mergeCell ref="E16:E23"/>
    <mergeCell ref="B16:B29"/>
    <mergeCell ref="F24:F26"/>
    <mergeCell ref="E27:E29"/>
    <mergeCell ref="I95:K95"/>
    <mergeCell ref="B95:F95"/>
    <mergeCell ref="A86:E86"/>
    <mergeCell ref="A90:B94"/>
    <mergeCell ref="A87:A88"/>
    <mergeCell ref="B87:B88"/>
    <mergeCell ref="E87:E88"/>
    <mergeCell ref="K87:K88"/>
    <mergeCell ref="A89:E89"/>
    <mergeCell ref="A80:E80"/>
    <mergeCell ref="G49:K49"/>
    <mergeCell ref="B84:B85"/>
    <mergeCell ref="C90:E94"/>
    <mergeCell ref="E84:E85"/>
    <mergeCell ref="K84:K85"/>
    <mergeCell ref="A84:A85"/>
    <mergeCell ref="H82:K82"/>
    <mergeCell ref="A52:E52"/>
    <mergeCell ref="K73:K79"/>
    <mergeCell ref="K65:K72"/>
    <mergeCell ref="E73:E77"/>
    <mergeCell ref="B65:B79"/>
    <mergeCell ref="A65:A79"/>
    <mergeCell ref="E65:E72"/>
    <mergeCell ref="C40:C41"/>
    <mergeCell ref="B47:B48"/>
    <mergeCell ref="E47:E48"/>
    <mergeCell ref="K16:K31"/>
    <mergeCell ref="K34:K38"/>
    <mergeCell ref="B36:B44"/>
    <mergeCell ref="G32:K32"/>
    <mergeCell ref="F27:F29"/>
    <mergeCell ref="G27:G29"/>
    <mergeCell ref="D27:D29"/>
    <mergeCell ref="C27:C29"/>
    <mergeCell ref="A30:E31"/>
    <mergeCell ref="A34:E35"/>
    <mergeCell ref="I24:I26"/>
    <mergeCell ref="J24:J26"/>
    <mergeCell ref="E36:E44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4" manualBreakCount="4">
    <brk id="31" max="11" man="1"/>
    <brk id="48" max="11" man="1"/>
    <brk id="81" max="11" man="1"/>
    <brk id="9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"/>
  <sheetViews>
    <sheetView tabSelected="1" view="pageBreakPreview" zoomScale="40" zoomScaleNormal="82" zoomScaleSheetLayoutView="40" workbookViewId="0">
      <selection activeCell="F104" sqref="F104"/>
    </sheetView>
  </sheetViews>
  <sheetFormatPr defaultRowHeight="12.75" x14ac:dyDescent="0.2"/>
  <cols>
    <col min="1" max="1" width="6.85546875" style="12" customWidth="1"/>
    <col min="2" max="2" width="30.28515625" style="12" customWidth="1"/>
    <col min="3" max="3" width="31.42578125" style="12" customWidth="1"/>
    <col min="4" max="4" width="15.28515625" style="12" customWidth="1"/>
    <col min="5" max="5" width="24.5703125" style="12" customWidth="1"/>
    <col min="6" max="6" width="31.7109375" style="12" customWidth="1"/>
    <col min="7" max="7" width="21" style="12" customWidth="1"/>
    <col min="8" max="8" width="20.5703125" style="12" customWidth="1"/>
    <col min="9" max="9" width="21.140625" style="12" customWidth="1"/>
    <col min="10" max="10" width="23.7109375" style="12" customWidth="1"/>
    <col min="11" max="11" width="36.140625" style="12" customWidth="1"/>
    <col min="12" max="12" width="11.5703125" style="12" hidden="1" customWidth="1"/>
    <col min="13" max="13" width="10.7109375" style="12" bestFit="1" customWidth="1"/>
    <col min="14" max="14" width="39" style="12" customWidth="1"/>
    <col min="15" max="16384" width="9.140625" style="12"/>
  </cols>
  <sheetData>
    <row r="1" spans="1:13" ht="70.5" customHeight="1" x14ac:dyDescent="0.4">
      <c r="A1" s="9"/>
      <c r="B1" s="9"/>
      <c r="C1" s="9"/>
      <c r="D1" s="9"/>
      <c r="E1" s="9"/>
      <c r="F1" s="10" t="s">
        <v>20</v>
      </c>
      <c r="G1" s="11"/>
      <c r="J1" s="295" t="s">
        <v>94</v>
      </c>
      <c r="K1" s="295"/>
      <c r="L1" s="196"/>
      <c r="M1" s="196"/>
    </row>
    <row r="2" spans="1:13" ht="27.75" customHeight="1" x14ac:dyDescent="0.4">
      <c r="A2" s="9"/>
      <c r="B2" s="9"/>
      <c r="C2" s="13"/>
      <c r="D2" s="9"/>
      <c r="E2" s="9"/>
      <c r="F2" s="11"/>
      <c r="G2" s="11"/>
      <c r="H2" s="11"/>
      <c r="I2" s="11"/>
      <c r="J2" s="10" t="s">
        <v>137</v>
      </c>
      <c r="K2" s="215"/>
    </row>
    <row r="3" spans="1:13" ht="87" customHeight="1" x14ac:dyDescent="0.2">
      <c r="A3" s="311" t="s">
        <v>95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3" ht="24.75" hidden="1" customHeight="1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3" ht="26.25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3" ht="30.75" customHeight="1" x14ac:dyDescent="0.2">
      <c r="A6" s="312" t="s">
        <v>12</v>
      </c>
      <c r="B6" s="309" t="s">
        <v>0</v>
      </c>
      <c r="C6" s="309" t="s">
        <v>1</v>
      </c>
      <c r="D6" s="309" t="s">
        <v>24</v>
      </c>
      <c r="E6" s="309" t="s">
        <v>2</v>
      </c>
      <c r="F6" s="309" t="s">
        <v>103</v>
      </c>
      <c r="G6" s="309" t="s">
        <v>22</v>
      </c>
      <c r="H6" s="309"/>
      <c r="I6" s="309"/>
      <c r="J6" s="309"/>
      <c r="K6" s="309" t="s">
        <v>23</v>
      </c>
    </row>
    <row r="7" spans="1:13" ht="36.75" customHeight="1" x14ac:dyDescent="0.2">
      <c r="A7" s="312"/>
      <c r="B7" s="309"/>
      <c r="C7" s="309"/>
      <c r="D7" s="309"/>
      <c r="E7" s="309"/>
      <c r="F7" s="309"/>
      <c r="G7" s="309"/>
      <c r="H7" s="309"/>
      <c r="I7" s="309"/>
      <c r="J7" s="309"/>
      <c r="K7" s="309"/>
    </row>
    <row r="8" spans="1:13" ht="15.75" customHeight="1" x14ac:dyDescent="0.2">
      <c r="A8" s="312"/>
      <c r="B8" s="309"/>
      <c r="C8" s="309"/>
      <c r="D8" s="309"/>
      <c r="E8" s="309"/>
      <c r="F8" s="309"/>
      <c r="G8" s="309" t="s">
        <v>7</v>
      </c>
      <c r="H8" s="310" t="s">
        <v>8</v>
      </c>
      <c r="I8" s="310" t="s">
        <v>9</v>
      </c>
      <c r="J8" s="310" t="s">
        <v>14</v>
      </c>
      <c r="K8" s="309"/>
      <c r="L8" s="15"/>
    </row>
    <row r="9" spans="1:13" ht="21" customHeight="1" x14ac:dyDescent="0.2">
      <c r="A9" s="312"/>
      <c r="B9" s="309"/>
      <c r="C9" s="309"/>
      <c r="D9" s="309"/>
      <c r="E9" s="309"/>
      <c r="F9" s="309"/>
      <c r="G9" s="309"/>
      <c r="H9" s="310"/>
      <c r="I9" s="310"/>
      <c r="J9" s="310"/>
      <c r="K9" s="309"/>
    </row>
    <row r="10" spans="1:13" ht="33.75" customHeight="1" x14ac:dyDescent="0.2">
      <c r="A10" s="139">
        <v>1</v>
      </c>
      <c r="B10" s="139">
        <v>2</v>
      </c>
      <c r="C10" s="139">
        <v>3</v>
      </c>
      <c r="D10" s="139">
        <v>4</v>
      </c>
      <c r="E10" s="139">
        <v>5</v>
      </c>
      <c r="F10" s="139">
        <v>6</v>
      </c>
      <c r="G10" s="139">
        <v>7</v>
      </c>
      <c r="H10" s="140">
        <v>8</v>
      </c>
      <c r="I10" s="140">
        <v>9</v>
      </c>
      <c r="J10" s="140">
        <v>10</v>
      </c>
      <c r="K10" s="139">
        <v>11</v>
      </c>
    </row>
    <row r="11" spans="1:13" ht="7.5" hidden="1" customHeight="1" x14ac:dyDescent="0.2">
      <c r="A11" s="141"/>
      <c r="B11" s="142"/>
      <c r="C11" s="143"/>
      <c r="D11" s="143"/>
      <c r="E11" s="143"/>
      <c r="F11" s="143"/>
      <c r="G11" s="143"/>
      <c r="H11" s="144"/>
      <c r="I11" s="144"/>
      <c r="J11" s="144"/>
      <c r="K11" s="145"/>
    </row>
    <row r="12" spans="1:13" ht="7.5" hidden="1" customHeight="1" x14ac:dyDescent="0.2">
      <c r="A12" s="141"/>
      <c r="B12" s="142"/>
      <c r="C12" s="143"/>
      <c r="D12" s="143"/>
      <c r="E12" s="143"/>
      <c r="F12" s="143"/>
      <c r="G12" s="143"/>
      <c r="H12" s="144"/>
      <c r="I12" s="144"/>
      <c r="J12" s="144"/>
      <c r="K12" s="145"/>
    </row>
    <row r="13" spans="1:13" ht="7.5" hidden="1" customHeight="1" x14ac:dyDescent="0.2">
      <c r="A13" s="141"/>
      <c r="B13" s="142"/>
      <c r="C13" s="143"/>
      <c r="D13" s="143"/>
      <c r="E13" s="143"/>
      <c r="F13" s="143"/>
      <c r="G13" s="143"/>
      <c r="H13" s="144"/>
      <c r="I13" s="144"/>
      <c r="J13" s="144"/>
      <c r="K13" s="145"/>
    </row>
    <row r="14" spans="1:13" ht="7.5" hidden="1" customHeight="1" x14ac:dyDescent="0.2">
      <c r="A14" s="141"/>
      <c r="B14" s="142"/>
      <c r="C14" s="143"/>
      <c r="D14" s="143"/>
      <c r="E14" s="143"/>
      <c r="F14" s="143"/>
      <c r="G14" s="143"/>
      <c r="H14" s="144"/>
      <c r="I14" s="144"/>
      <c r="J14" s="144"/>
      <c r="K14" s="145"/>
    </row>
    <row r="15" spans="1:13" ht="7.5" hidden="1" customHeight="1" x14ac:dyDescent="0.2">
      <c r="A15" s="141"/>
      <c r="B15" s="142"/>
      <c r="C15" s="143"/>
      <c r="D15" s="143"/>
      <c r="E15" s="143"/>
      <c r="F15" s="143"/>
      <c r="G15" s="143"/>
      <c r="H15" s="144"/>
      <c r="I15" s="144"/>
      <c r="J15" s="144"/>
      <c r="K15" s="145"/>
    </row>
    <row r="16" spans="1:13" ht="57.75" customHeight="1" x14ac:dyDescent="0.2">
      <c r="A16" s="313">
        <v>1</v>
      </c>
      <c r="B16" s="310" t="s">
        <v>15</v>
      </c>
      <c r="C16" s="146" t="s">
        <v>34</v>
      </c>
      <c r="D16" s="140" t="s">
        <v>5</v>
      </c>
      <c r="E16" s="313" t="s">
        <v>11</v>
      </c>
      <c r="F16" s="140" t="s">
        <v>3</v>
      </c>
      <c r="G16" s="147">
        <f>20000+8000+10000</f>
        <v>38000</v>
      </c>
      <c r="H16" s="148">
        <v>73000</v>
      </c>
      <c r="I16" s="148">
        <v>100000</v>
      </c>
      <c r="J16" s="148">
        <f>G16+H16+I16</f>
        <v>211000</v>
      </c>
      <c r="K16" s="313" t="s">
        <v>129</v>
      </c>
    </row>
    <row r="17" spans="1:11" ht="56.25" customHeight="1" x14ac:dyDescent="0.2">
      <c r="A17" s="313"/>
      <c r="B17" s="310"/>
      <c r="C17" s="146" t="s">
        <v>104</v>
      </c>
      <c r="D17" s="140" t="s">
        <v>5</v>
      </c>
      <c r="E17" s="315"/>
      <c r="F17" s="140" t="s">
        <v>3</v>
      </c>
      <c r="G17" s="147">
        <v>100</v>
      </c>
      <c r="H17" s="148">
        <v>120</v>
      </c>
      <c r="I17" s="148">
        <v>150</v>
      </c>
      <c r="J17" s="148">
        <f t="shared" ref="J17:J21" si="0">+G17+H17+I17</f>
        <v>370</v>
      </c>
      <c r="K17" s="313"/>
    </row>
    <row r="18" spans="1:11" ht="26.25" x14ac:dyDescent="0.2">
      <c r="A18" s="313"/>
      <c r="B18" s="310"/>
      <c r="C18" s="338" t="s">
        <v>102</v>
      </c>
      <c r="D18" s="313" t="s">
        <v>5</v>
      </c>
      <c r="E18" s="315"/>
      <c r="F18" s="140" t="s">
        <v>3</v>
      </c>
      <c r="G18" s="147">
        <v>50000</v>
      </c>
      <c r="H18" s="148">
        <v>55000</v>
      </c>
      <c r="I18" s="148">
        <v>60000</v>
      </c>
      <c r="J18" s="148">
        <f t="shared" si="0"/>
        <v>165000</v>
      </c>
      <c r="K18" s="313"/>
    </row>
    <row r="19" spans="1:11" ht="81" customHeight="1" x14ac:dyDescent="0.2">
      <c r="A19" s="313"/>
      <c r="B19" s="310"/>
      <c r="C19" s="339"/>
      <c r="D19" s="315"/>
      <c r="E19" s="315"/>
      <c r="F19" s="140" t="s">
        <v>32</v>
      </c>
      <c r="G19" s="147">
        <v>200</v>
      </c>
      <c r="H19" s="148">
        <v>200</v>
      </c>
      <c r="I19" s="148">
        <v>200</v>
      </c>
      <c r="J19" s="148">
        <f t="shared" si="0"/>
        <v>600</v>
      </c>
      <c r="K19" s="313"/>
    </row>
    <row r="20" spans="1:11" ht="56.25" customHeight="1" x14ac:dyDescent="0.2">
      <c r="A20" s="313"/>
      <c r="B20" s="310"/>
      <c r="C20" s="190" t="s">
        <v>37</v>
      </c>
      <c r="D20" s="140" t="s">
        <v>5</v>
      </c>
      <c r="E20" s="315"/>
      <c r="F20" s="140" t="s">
        <v>3</v>
      </c>
      <c r="G20" s="147">
        <v>780</v>
      </c>
      <c r="H20" s="148">
        <v>1000</v>
      </c>
      <c r="I20" s="148">
        <v>1500</v>
      </c>
      <c r="J20" s="148">
        <f t="shared" si="0"/>
        <v>3280</v>
      </c>
      <c r="K20" s="313"/>
    </row>
    <row r="21" spans="1:11" ht="78.75" x14ac:dyDescent="0.2">
      <c r="A21" s="313"/>
      <c r="B21" s="310"/>
      <c r="C21" s="191" t="s">
        <v>93</v>
      </c>
      <c r="D21" s="140" t="s">
        <v>5</v>
      </c>
      <c r="E21" s="315"/>
      <c r="F21" s="140" t="s">
        <v>4</v>
      </c>
      <c r="G21" s="148">
        <v>1500</v>
      </c>
      <c r="H21" s="148">
        <v>0</v>
      </c>
      <c r="I21" s="148">
        <v>0</v>
      </c>
      <c r="J21" s="148">
        <f t="shared" si="0"/>
        <v>1500</v>
      </c>
      <c r="K21" s="313"/>
    </row>
    <row r="22" spans="1:11" ht="400.5" customHeight="1" x14ac:dyDescent="0.2">
      <c r="A22" s="313"/>
      <c r="B22" s="310"/>
      <c r="C22" s="317" t="s">
        <v>70</v>
      </c>
      <c r="D22" s="313" t="s">
        <v>5</v>
      </c>
      <c r="E22" s="315"/>
      <c r="F22" s="140" t="s">
        <v>105</v>
      </c>
      <c r="G22" s="147">
        <v>2000</v>
      </c>
      <c r="H22" s="148">
        <v>2000</v>
      </c>
      <c r="I22" s="148">
        <v>2000</v>
      </c>
      <c r="J22" s="148">
        <f>+G22+H22+I22</f>
        <v>6000</v>
      </c>
      <c r="K22" s="313"/>
    </row>
    <row r="23" spans="1:11" ht="159.75" customHeight="1" x14ac:dyDescent="0.2">
      <c r="A23" s="313"/>
      <c r="B23" s="310"/>
      <c r="C23" s="318"/>
      <c r="D23" s="315"/>
      <c r="E23" s="315"/>
      <c r="F23" s="140" t="s">
        <v>4</v>
      </c>
      <c r="G23" s="147">
        <v>2000</v>
      </c>
      <c r="H23" s="192">
        <v>2000</v>
      </c>
      <c r="I23" s="192">
        <v>2000</v>
      </c>
      <c r="J23" s="147">
        <f>G23+H23+I23</f>
        <v>6000</v>
      </c>
      <c r="K23" s="313"/>
    </row>
    <row r="24" spans="1:11" ht="26.25" customHeight="1" x14ac:dyDescent="0.2">
      <c r="A24" s="152"/>
      <c r="B24" s="153"/>
      <c r="C24" s="154"/>
      <c r="D24" s="155"/>
      <c r="E24" s="152"/>
      <c r="F24" s="155"/>
      <c r="G24" s="336" t="s">
        <v>72</v>
      </c>
      <c r="H24" s="336"/>
      <c r="I24" s="336"/>
      <c r="J24" s="336"/>
      <c r="K24" s="336"/>
    </row>
    <row r="25" spans="1:11" ht="37.5" customHeight="1" x14ac:dyDescent="0.2">
      <c r="A25" s="156">
        <v>1</v>
      </c>
      <c r="B25" s="156">
        <v>2</v>
      </c>
      <c r="C25" s="156">
        <v>3</v>
      </c>
      <c r="D25" s="156">
        <v>4</v>
      </c>
      <c r="E25" s="156">
        <v>5</v>
      </c>
      <c r="F25" s="156">
        <v>6</v>
      </c>
      <c r="G25" s="156">
        <v>7</v>
      </c>
      <c r="H25" s="149">
        <v>8</v>
      </c>
      <c r="I25" s="149">
        <v>9</v>
      </c>
      <c r="J25" s="149">
        <v>10</v>
      </c>
      <c r="K25" s="156">
        <v>11</v>
      </c>
    </row>
    <row r="26" spans="1:11" ht="37.5" customHeight="1" x14ac:dyDescent="0.2">
      <c r="A26" s="313"/>
      <c r="B26" s="315"/>
      <c r="C26" s="317" t="s">
        <v>96</v>
      </c>
      <c r="D26" s="313" t="s">
        <v>5</v>
      </c>
      <c r="E26" s="313" t="s">
        <v>71</v>
      </c>
      <c r="F26" s="313" t="s">
        <v>108</v>
      </c>
      <c r="G26" s="314">
        <v>50</v>
      </c>
      <c r="H26" s="316">
        <v>200</v>
      </c>
      <c r="I26" s="316">
        <v>200</v>
      </c>
      <c r="J26" s="314">
        <v>450</v>
      </c>
      <c r="K26" s="313" t="s">
        <v>107</v>
      </c>
    </row>
    <row r="27" spans="1:11" ht="37.5" customHeight="1" x14ac:dyDescent="0.2">
      <c r="A27" s="313"/>
      <c r="B27" s="315"/>
      <c r="C27" s="317"/>
      <c r="D27" s="313"/>
      <c r="E27" s="313"/>
      <c r="F27" s="313"/>
      <c r="G27" s="315"/>
      <c r="H27" s="316">
        <v>0</v>
      </c>
      <c r="I27" s="316">
        <v>0</v>
      </c>
      <c r="J27" s="315"/>
      <c r="K27" s="313"/>
    </row>
    <row r="28" spans="1:11" ht="291" customHeight="1" x14ac:dyDescent="0.2">
      <c r="A28" s="313"/>
      <c r="B28" s="315"/>
      <c r="C28" s="317"/>
      <c r="D28" s="313"/>
      <c r="E28" s="313"/>
      <c r="F28" s="313"/>
      <c r="G28" s="315"/>
      <c r="H28" s="316">
        <v>0</v>
      </c>
      <c r="I28" s="316">
        <v>0</v>
      </c>
      <c r="J28" s="315"/>
      <c r="K28" s="313"/>
    </row>
    <row r="29" spans="1:11" ht="184.5" customHeight="1" x14ac:dyDescent="0.2">
      <c r="A29" s="313"/>
      <c r="B29" s="315"/>
      <c r="C29" s="317" t="s">
        <v>106</v>
      </c>
      <c r="D29" s="313" t="s">
        <v>5</v>
      </c>
      <c r="E29" s="313" t="s">
        <v>11</v>
      </c>
      <c r="F29" s="313" t="s">
        <v>4</v>
      </c>
      <c r="G29" s="314">
        <v>120</v>
      </c>
      <c r="H29" s="201">
        <v>0</v>
      </c>
      <c r="I29" s="201">
        <v>0</v>
      </c>
      <c r="J29" s="314">
        <v>120</v>
      </c>
      <c r="K29" s="313"/>
    </row>
    <row r="30" spans="1:11" ht="64.5" hidden="1" customHeight="1" x14ac:dyDescent="0.2">
      <c r="A30" s="167"/>
      <c r="B30" s="193"/>
      <c r="C30" s="317"/>
      <c r="D30" s="313"/>
      <c r="E30" s="313"/>
      <c r="F30" s="315"/>
      <c r="G30" s="315"/>
      <c r="H30" s="201">
        <v>0</v>
      </c>
      <c r="I30" s="201">
        <v>0</v>
      </c>
      <c r="J30" s="315"/>
      <c r="K30" s="313"/>
    </row>
    <row r="31" spans="1:11" ht="7.5" hidden="1" customHeight="1" x14ac:dyDescent="0.2">
      <c r="A31" s="168"/>
      <c r="B31" s="193"/>
      <c r="C31" s="317"/>
      <c r="D31" s="313"/>
      <c r="E31" s="313"/>
      <c r="F31" s="315"/>
      <c r="G31" s="315"/>
      <c r="H31" s="201">
        <v>0</v>
      </c>
      <c r="I31" s="201">
        <v>0</v>
      </c>
      <c r="J31" s="315"/>
      <c r="K31" s="313"/>
    </row>
    <row r="32" spans="1:11" ht="43.5" customHeight="1" x14ac:dyDescent="0.2">
      <c r="A32" s="310" t="s">
        <v>14</v>
      </c>
      <c r="B32" s="310"/>
      <c r="C32" s="310"/>
      <c r="D32" s="310"/>
      <c r="E32" s="310"/>
      <c r="F32" s="140" t="s">
        <v>3</v>
      </c>
      <c r="G32" s="150">
        <f>G16+G17+G18+G20+G21+G23+G29</f>
        <v>92500</v>
      </c>
      <c r="H32" s="150">
        <f>H16+H17+H18+H20+H21+H23+H29</f>
        <v>131120</v>
      </c>
      <c r="I32" s="150">
        <f>I16+I17+I18+I20+I21+I23+I29</f>
        <v>163650</v>
      </c>
      <c r="J32" s="150">
        <f>J16+J17+J18+J20+J21+J23+J29</f>
        <v>387270</v>
      </c>
      <c r="K32" s="313"/>
    </row>
    <row r="33" spans="1:15" ht="66" customHeight="1" x14ac:dyDescent="0.2">
      <c r="A33" s="310"/>
      <c r="B33" s="310"/>
      <c r="C33" s="310"/>
      <c r="D33" s="310"/>
      <c r="E33" s="310"/>
      <c r="F33" s="151" t="s">
        <v>32</v>
      </c>
      <c r="G33" s="150">
        <f>G19</f>
        <v>200</v>
      </c>
      <c r="H33" s="150">
        <f>H19</f>
        <v>200</v>
      </c>
      <c r="I33" s="150">
        <f>I19</f>
        <v>200</v>
      </c>
      <c r="J33" s="150">
        <f>J19</f>
        <v>600</v>
      </c>
      <c r="K33" s="313"/>
    </row>
    <row r="34" spans="1:15" ht="260.25" customHeight="1" x14ac:dyDescent="0.2">
      <c r="A34" s="310"/>
      <c r="B34" s="310"/>
      <c r="C34" s="310"/>
      <c r="D34" s="310"/>
      <c r="E34" s="310"/>
      <c r="F34" s="157" t="s">
        <v>109</v>
      </c>
      <c r="G34" s="160">
        <f>G22</f>
        <v>2000</v>
      </c>
      <c r="H34" s="159">
        <v>2000</v>
      </c>
      <c r="I34" s="159">
        <v>2000</v>
      </c>
      <c r="J34" s="160">
        <f>J22</f>
        <v>6000</v>
      </c>
      <c r="K34" s="313"/>
    </row>
    <row r="35" spans="1:15" ht="26.25" x14ac:dyDescent="0.2">
      <c r="A35" s="152"/>
      <c r="B35" s="153"/>
      <c r="C35" s="154"/>
      <c r="D35" s="155"/>
      <c r="E35" s="152"/>
      <c r="F35" s="155">
        <v>2</v>
      </c>
      <c r="G35" s="308" t="s">
        <v>72</v>
      </c>
      <c r="H35" s="308"/>
      <c r="I35" s="308"/>
      <c r="J35" s="308"/>
      <c r="K35" s="308"/>
    </row>
    <row r="36" spans="1:15" ht="26.25" x14ac:dyDescent="0.2">
      <c r="A36" s="156">
        <v>1</v>
      </c>
      <c r="B36" s="156">
        <v>2</v>
      </c>
      <c r="C36" s="156">
        <v>3</v>
      </c>
      <c r="D36" s="156">
        <v>4</v>
      </c>
      <c r="E36" s="156">
        <v>5</v>
      </c>
      <c r="F36" s="156">
        <v>6</v>
      </c>
      <c r="G36" s="139">
        <v>7</v>
      </c>
      <c r="H36" s="198">
        <v>8</v>
      </c>
      <c r="I36" s="198">
        <v>9</v>
      </c>
      <c r="J36" s="198">
        <v>10</v>
      </c>
      <c r="K36" s="139">
        <v>11</v>
      </c>
    </row>
    <row r="37" spans="1:15" ht="327.75" customHeight="1" x14ac:dyDescent="0.2">
      <c r="A37" s="310"/>
      <c r="B37" s="310"/>
      <c r="C37" s="310"/>
      <c r="D37" s="310"/>
      <c r="E37" s="310"/>
      <c r="F37" s="157" t="s">
        <v>108</v>
      </c>
      <c r="G37" s="158">
        <f>G26</f>
        <v>50</v>
      </c>
      <c r="H37" s="159">
        <f>H26</f>
        <v>200</v>
      </c>
      <c r="I37" s="159">
        <f>I26</f>
        <v>200</v>
      </c>
      <c r="J37" s="160">
        <v>450</v>
      </c>
      <c r="K37" s="162"/>
    </row>
    <row r="38" spans="1:15" ht="217.5" customHeight="1" x14ac:dyDescent="0.2">
      <c r="A38" s="313">
        <v>2</v>
      </c>
      <c r="B38" s="310" t="s">
        <v>6</v>
      </c>
      <c r="C38" s="203" t="s">
        <v>110</v>
      </c>
      <c r="D38" s="198" t="s">
        <v>5</v>
      </c>
      <c r="E38" s="313" t="s">
        <v>11</v>
      </c>
      <c r="F38" s="202" t="s">
        <v>3</v>
      </c>
      <c r="G38" s="205">
        <v>15</v>
      </c>
      <c r="H38" s="205">
        <v>15</v>
      </c>
      <c r="I38" s="205">
        <v>15</v>
      </c>
      <c r="J38" s="205">
        <v>45</v>
      </c>
      <c r="K38" s="334"/>
      <c r="O38" s="12" t="s">
        <v>21</v>
      </c>
    </row>
    <row r="39" spans="1:15" ht="140.25" customHeight="1" x14ac:dyDescent="0.2">
      <c r="A39" s="313"/>
      <c r="B39" s="310"/>
      <c r="C39" s="163" t="s">
        <v>111</v>
      </c>
      <c r="D39" s="198" t="s">
        <v>5</v>
      </c>
      <c r="E39" s="313"/>
      <c r="F39" s="202" t="s">
        <v>3</v>
      </c>
      <c r="G39" s="205">
        <v>725</v>
      </c>
      <c r="H39" s="205">
        <v>725</v>
      </c>
      <c r="I39" s="205">
        <v>725</v>
      </c>
      <c r="J39" s="205">
        <v>2175</v>
      </c>
      <c r="K39" s="334"/>
    </row>
    <row r="40" spans="1:15" ht="144.75" customHeight="1" x14ac:dyDescent="0.2">
      <c r="A40" s="313"/>
      <c r="B40" s="310"/>
      <c r="C40" s="163" t="s">
        <v>41</v>
      </c>
      <c r="D40" s="198" t="s">
        <v>5</v>
      </c>
      <c r="E40" s="313"/>
      <c r="F40" s="202" t="s">
        <v>3</v>
      </c>
      <c r="G40" s="205">
        <v>1300</v>
      </c>
      <c r="H40" s="205">
        <v>3000</v>
      </c>
      <c r="I40" s="205">
        <v>3000</v>
      </c>
      <c r="J40" s="205">
        <f t="shared" ref="J40:J48" si="1">+G40+H40+I40</f>
        <v>7300</v>
      </c>
      <c r="K40" s="334"/>
    </row>
    <row r="41" spans="1:15" ht="118.5" customHeight="1" x14ac:dyDescent="0.2">
      <c r="A41" s="313"/>
      <c r="B41" s="310"/>
      <c r="C41" s="163" t="s">
        <v>112</v>
      </c>
      <c r="D41" s="198" t="s">
        <v>5</v>
      </c>
      <c r="E41" s="313"/>
      <c r="F41" s="202" t="s">
        <v>3</v>
      </c>
      <c r="G41" s="205">
        <v>1000</v>
      </c>
      <c r="H41" s="205">
        <v>750</v>
      </c>
      <c r="I41" s="205">
        <v>500</v>
      </c>
      <c r="J41" s="205">
        <f t="shared" si="1"/>
        <v>2250</v>
      </c>
      <c r="K41" s="334"/>
    </row>
    <row r="42" spans="1:15" ht="26.25" x14ac:dyDescent="0.2">
      <c r="A42" s="152"/>
      <c r="B42" s="153"/>
      <c r="C42" s="154"/>
      <c r="D42" s="155"/>
      <c r="E42" s="152"/>
      <c r="F42" s="155"/>
      <c r="G42" s="308" t="s">
        <v>72</v>
      </c>
      <c r="H42" s="308"/>
      <c r="I42" s="308"/>
      <c r="J42" s="308"/>
      <c r="K42" s="308"/>
    </row>
    <row r="43" spans="1:15" ht="26.25" x14ac:dyDescent="0.2">
      <c r="A43" s="139">
        <v>1</v>
      </c>
      <c r="B43" s="139">
        <v>2</v>
      </c>
      <c r="C43" s="139">
        <v>3</v>
      </c>
      <c r="D43" s="139">
        <v>4</v>
      </c>
      <c r="E43" s="139">
        <v>5</v>
      </c>
      <c r="F43" s="139">
        <v>6</v>
      </c>
      <c r="G43" s="139">
        <v>7</v>
      </c>
      <c r="H43" s="198">
        <v>8</v>
      </c>
      <c r="I43" s="198">
        <v>9</v>
      </c>
      <c r="J43" s="198">
        <v>10</v>
      </c>
      <c r="K43" s="139">
        <v>11</v>
      </c>
    </row>
    <row r="44" spans="1:15" ht="48" customHeight="1" x14ac:dyDescent="0.2">
      <c r="A44" s="319"/>
      <c r="B44" s="322"/>
      <c r="C44" s="337" t="s">
        <v>43</v>
      </c>
      <c r="D44" s="313" t="s">
        <v>5</v>
      </c>
      <c r="E44" s="319"/>
      <c r="F44" s="165" t="s">
        <v>32</v>
      </c>
      <c r="G44" s="164">
        <v>500</v>
      </c>
      <c r="H44" s="164">
        <v>600</v>
      </c>
      <c r="I44" s="164">
        <v>700</v>
      </c>
      <c r="J44" s="164">
        <f t="shared" si="1"/>
        <v>1800</v>
      </c>
      <c r="K44" s="330"/>
    </row>
    <row r="45" spans="1:15" ht="37.5" customHeight="1" x14ac:dyDescent="0.2">
      <c r="A45" s="320"/>
      <c r="B45" s="323"/>
      <c r="C45" s="337"/>
      <c r="D45" s="313"/>
      <c r="E45" s="320"/>
      <c r="F45" s="157" t="s">
        <v>3</v>
      </c>
      <c r="G45" s="164">
        <f>547.35+94.47</f>
        <v>641.82000000000005</v>
      </c>
      <c r="H45" s="164">
        <v>0</v>
      </c>
      <c r="I45" s="164">
        <v>0</v>
      </c>
      <c r="J45" s="164">
        <f t="shared" si="1"/>
        <v>641.82000000000005</v>
      </c>
      <c r="K45" s="331"/>
    </row>
    <row r="46" spans="1:15" ht="113.25" customHeight="1" x14ac:dyDescent="0.2">
      <c r="A46" s="320"/>
      <c r="B46" s="323"/>
      <c r="C46" s="161" t="s">
        <v>44</v>
      </c>
      <c r="D46" s="140" t="s">
        <v>5</v>
      </c>
      <c r="E46" s="320"/>
      <c r="F46" s="157" t="s">
        <v>3</v>
      </c>
      <c r="G46" s="164">
        <v>40</v>
      </c>
      <c r="H46" s="164">
        <v>40</v>
      </c>
      <c r="I46" s="164">
        <v>40</v>
      </c>
      <c r="J46" s="164">
        <f t="shared" si="1"/>
        <v>120</v>
      </c>
      <c r="K46" s="331"/>
    </row>
    <row r="47" spans="1:15" ht="255.75" customHeight="1" x14ac:dyDescent="0.2">
      <c r="A47" s="320"/>
      <c r="B47" s="323"/>
      <c r="C47" s="161" t="s">
        <v>113</v>
      </c>
      <c r="D47" s="140" t="s">
        <v>5</v>
      </c>
      <c r="E47" s="320"/>
      <c r="F47" s="157" t="s">
        <v>3</v>
      </c>
      <c r="G47" s="164">
        <v>190</v>
      </c>
      <c r="H47" s="164">
        <v>190</v>
      </c>
      <c r="I47" s="164">
        <v>190</v>
      </c>
      <c r="J47" s="164">
        <f t="shared" si="1"/>
        <v>570</v>
      </c>
      <c r="K47" s="331"/>
    </row>
    <row r="48" spans="1:15" ht="136.5" customHeight="1" x14ac:dyDescent="0.2">
      <c r="A48" s="321"/>
      <c r="B48" s="324"/>
      <c r="C48" s="169" t="s">
        <v>114</v>
      </c>
      <c r="D48" s="140" t="s">
        <v>5</v>
      </c>
      <c r="E48" s="321"/>
      <c r="F48" s="157" t="s">
        <v>3</v>
      </c>
      <c r="G48" s="164">
        <v>10</v>
      </c>
      <c r="H48" s="164">
        <v>10</v>
      </c>
      <c r="I48" s="164">
        <v>10</v>
      </c>
      <c r="J48" s="164">
        <f t="shared" si="1"/>
        <v>30</v>
      </c>
      <c r="K48" s="331"/>
    </row>
    <row r="49" spans="1:11" ht="33.75" customHeight="1" x14ac:dyDescent="0.2">
      <c r="A49" s="344" t="s">
        <v>14</v>
      </c>
      <c r="B49" s="344"/>
      <c r="C49" s="344"/>
      <c r="D49" s="344"/>
      <c r="E49" s="344"/>
      <c r="F49" s="157" t="s">
        <v>3</v>
      </c>
      <c r="G49" s="160">
        <f>G48+G47+G46+G41+G40+G39+G38+G45</f>
        <v>3921.82</v>
      </c>
      <c r="H49" s="160">
        <f>H48+H47+H46+H41+H40+H39+H38+H45</f>
        <v>4730</v>
      </c>
      <c r="I49" s="160">
        <f>I48+I47+I46+I41+I40+I39+I38+I45</f>
        <v>4480</v>
      </c>
      <c r="J49" s="160">
        <f>J48+J47+J46+J41+J40+J39+J38+J45</f>
        <v>13131.82</v>
      </c>
      <c r="K49" s="331"/>
    </row>
    <row r="50" spans="1:11" ht="52.5" x14ac:dyDescent="0.2">
      <c r="A50" s="344"/>
      <c r="B50" s="344"/>
      <c r="C50" s="344"/>
      <c r="D50" s="344"/>
      <c r="E50" s="344"/>
      <c r="F50" s="165" t="s">
        <v>32</v>
      </c>
      <c r="G50" s="160">
        <f>G44</f>
        <v>500</v>
      </c>
      <c r="H50" s="160">
        <f>H44</f>
        <v>600</v>
      </c>
      <c r="I50" s="160">
        <f>I44</f>
        <v>700</v>
      </c>
      <c r="J50" s="160">
        <f>G50+H50+I50</f>
        <v>1800</v>
      </c>
      <c r="K50" s="332"/>
    </row>
    <row r="51" spans="1:11" ht="178.5" customHeight="1" x14ac:dyDescent="0.2">
      <c r="A51" s="313">
        <v>3</v>
      </c>
      <c r="B51" s="344" t="s">
        <v>16</v>
      </c>
      <c r="C51" s="169" t="s">
        <v>115</v>
      </c>
      <c r="D51" s="198" t="s">
        <v>5</v>
      </c>
      <c r="E51" s="313" t="s">
        <v>11</v>
      </c>
      <c r="F51" s="202" t="s">
        <v>3</v>
      </c>
      <c r="G51" s="205">
        <v>190</v>
      </c>
      <c r="H51" s="205">
        <v>0</v>
      </c>
      <c r="I51" s="205">
        <v>0</v>
      </c>
      <c r="J51" s="205">
        <f>G51+H51+I51</f>
        <v>190</v>
      </c>
      <c r="K51" s="333"/>
    </row>
    <row r="52" spans="1:11" ht="94.5" customHeight="1" x14ac:dyDescent="0.2">
      <c r="A52" s="313"/>
      <c r="B52" s="345"/>
      <c r="C52" s="169" t="s">
        <v>48</v>
      </c>
      <c r="D52" s="198" t="s">
        <v>5</v>
      </c>
      <c r="E52" s="315"/>
      <c r="F52" s="202" t="s">
        <v>3</v>
      </c>
      <c r="G52" s="205">
        <v>190</v>
      </c>
      <c r="H52" s="205">
        <v>300</v>
      </c>
      <c r="I52" s="205">
        <v>500</v>
      </c>
      <c r="J52" s="205">
        <f>G52+H52+I52</f>
        <v>990</v>
      </c>
      <c r="K52" s="333"/>
    </row>
    <row r="53" spans="1:11" ht="26.25" x14ac:dyDescent="0.2">
      <c r="A53" s="152"/>
      <c r="B53" s="153"/>
      <c r="C53" s="154"/>
      <c r="D53" s="155"/>
      <c r="E53" s="152"/>
      <c r="F53" s="155"/>
      <c r="G53" s="308" t="s">
        <v>72</v>
      </c>
      <c r="H53" s="308"/>
      <c r="I53" s="308"/>
      <c r="J53" s="308"/>
      <c r="K53" s="308"/>
    </row>
    <row r="54" spans="1:11" ht="26.25" x14ac:dyDescent="0.2">
      <c r="A54" s="139">
        <v>1</v>
      </c>
      <c r="B54" s="139">
        <v>2</v>
      </c>
      <c r="C54" s="139">
        <v>3</v>
      </c>
      <c r="D54" s="139">
        <v>4</v>
      </c>
      <c r="E54" s="139">
        <v>5</v>
      </c>
      <c r="F54" s="139">
        <v>6</v>
      </c>
      <c r="G54" s="139">
        <v>7</v>
      </c>
      <c r="H54" s="198">
        <v>8</v>
      </c>
      <c r="I54" s="198">
        <v>9</v>
      </c>
      <c r="J54" s="198">
        <v>10</v>
      </c>
      <c r="K54" s="139">
        <v>11</v>
      </c>
    </row>
    <row r="55" spans="1:11" ht="186.75" customHeight="1" x14ac:dyDescent="0.2">
      <c r="A55" s="168"/>
      <c r="B55" s="207"/>
      <c r="C55" s="208" t="s">
        <v>77</v>
      </c>
      <c r="D55" s="209" t="s">
        <v>76</v>
      </c>
      <c r="E55" s="210"/>
      <c r="F55" s="211" t="s">
        <v>3</v>
      </c>
      <c r="G55" s="212">
        <v>0</v>
      </c>
      <c r="H55" s="212">
        <v>2500</v>
      </c>
      <c r="I55" s="212">
        <v>5000</v>
      </c>
      <c r="J55" s="212">
        <f>G55+H55+I55</f>
        <v>7500</v>
      </c>
      <c r="K55" s="327"/>
    </row>
    <row r="56" spans="1:11" ht="34.5" customHeight="1" x14ac:dyDescent="0.2">
      <c r="A56" s="346" t="s">
        <v>14</v>
      </c>
      <c r="B56" s="346"/>
      <c r="C56" s="346"/>
      <c r="D56" s="346"/>
      <c r="E56" s="346"/>
      <c r="F56" s="157" t="s">
        <v>4</v>
      </c>
      <c r="G56" s="160">
        <f>G51+G52</f>
        <v>380</v>
      </c>
      <c r="H56" s="160">
        <f>H51+H55+H52</f>
        <v>2800</v>
      </c>
      <c r="I56" s="160">
        <f>I51+I52+I55</f>
        <v>5500</v>
      </c>
      <c r="J56" s="160">
        <f>G56+H56+I56</f>
        <v>8680</v>
      </c>
      <c r="K56" s="328"/>
    </row>
    <row r="57" spans="1:11" ht="0.75" hidden="1" customHeight="1" thickBot="1" x14ac:dyDescent="0.4">
      <c r="A57" s="173"/>
      <c r="B57" s="174"/>
      <c r="C57" s="175"/>
      <c r="D57" s="170"/>
      <c r="E57" s="170"/>
      <c r="F57" s="171"/>
      <c r="G57" s="176"/>
      <c r="H57" s="176"/>
      <c r="I57" s="176"/>
      <c r="J57" s="176"/>
      <c r="K57" s="176"/>
    </row>
    <row r="58" spans="1:11" ht="27.75" hidden="1" customHeight="1" thickBot="1" x14ac:dyDescent="0.4">
      <c r="A58" s="173"/>
      <c r="B58" s="174"/>
      <c r="C58" s="175"/>
      <c r="D58" s="170"/>
      <c r="E58" s="170"/>
      <c r="F58" s="171"/>
      <c r="G58" s="176"/>
      <c r="H58" s="176"/>
      <c r="I58" s="176"/>
      <c r="J58" s="176"/>
      <c r="K58" s="176"/>
    </row>
    <row r="59" spans="1:11" ht="27.75" hidden="1" customHeight="1" thickBot="1" x14ac:dyDescent="0.4">
      <c r="A59" s="173"/>
      <c r="B59" s="174"/>
      <c r="C59" s="175"/>
      <c r="D59" s="170"/>
      <c r="E59" s="170"/>
      <c r="F59" s="171"/>
      <c r="G59" s="176"/>
      <c r="H59" s="176"/>
      <c r="I59" s="176"/>
      <c r="J59" s="176"/>
      <c r="K59" s="176"/>
    </row>
    <row r="60" spans="1:11" ht="27.75" hidden="1" customHeight="1" thickBot="1" x14ac:dyDescent="0.4">
      <c r="A60" s="173"/>
      <c r="B60" s="174"/>
      <c r="C60" s="175"/>
      <c r="D60" s="170"/>
      <c r="E60" s="170"/>
      <c r="F60" s="171"/>
      <c r="G60" s="176"/>
      <c r="H60" s="176"/>
      <c r="I60" s="176"/>
      <c r="J60" s="176"/>
      <c r="K60" s="176"/>
    </row>
    <row r="61" spans="1:11" ht="27.75" hidden="1" customHeight="1" thickBot="1" x14ac:dyDescent="0.4">
      <c r="A61" s="173"/>
      <c r="B61" s="174"/>
      <c r="C61" s="175"/>
      <c r="D61" s="170"/>
      <c r="E61" s="170"/>
      <c r="F61" s="171"/>
      <c r="G61" s="176"/>
      <c r="H61" s="176"/>
      <c r="I61" s="176"/>
      <c r="J61" s="176"/>
      <c r="K61" s="176"/>
    </row>
    <row r="62" spans="1:11" ht="27.75" hidden="1" customHeight="1" thickBot="1" x14ac:dyDescent="0.4">
      <c r="A62" s="173"/>
      <c r="B62" s="174"/>
      <c r="C62" s="175"/>
      <c r="D62" s="170"/>
      <c r="E62" s="170"/>
      <c r="F62" s="171"/>
      <c r="G62" s="176"/>
      <c r="H62" s="176"/>
      <c r="I62" s="176"/>
      <c r="J62" s="176"/>
      <c r="K62" s="176"/>
    </row>
    <row r="63" spans="1:11" ht="27.75" hidden="1" customHeight="1" thickBot="1" x14ac:dyDescent="0.4">
      <c r="A63" s="173"/>
      <c r="B63" s="174"/>
      <c r="C63" s="175"/>
      <c r="D63" s="170"/>
      <c r="E63" s="170"/>
      <c r="F63" s="171"/>
      <c r="G63" s="176"/>
      <c r="H63" s="176"/>
      <c r="I63" s="176"/>
      <c r="J63" s="176"/>
      <c r="K63" s="176"/>
    </row>
    <row r="64" spans="1:11" ht="27.75" hidden="1" customHeight="1" thickBot="1" x14ac:dyDescent="0.4">
      <c r="A64" s="173"/>
      <c r="B64" s="174"/>
      <c r="C64" s="175"/>
      <c r="D64" s="170"/>
      <c r="E64" s="170"/>
      <c r="F64" s="171"/>
      <c r="G64" s="176"/>
      <c r="H64" s="176"/>
      <c r="I64" s="176"/>
      <c r="J64" s="176"/>
      <c r="K64" s="176"/>
    </row>
    <row r="65" spans="1:11" ht="27.75" hidden="1" customHeight="1" thickBot="1" x14ac:dyDescent="0.4">
      <c r="A65" s="173"/>
      <c r="B65" s="174"/>
      <c r="C65" s="175"/>
      <c r="D65" s="170"/>
      <c r="E65" s="170"/>
      <c r="F65" s="171"/>
      <c r="G65" s="176"/>
      <c r="H65" s="176"/>
      <c r="I65" s="176"/>
      <c r="J65" s="176"/>
      <c r="K65" s="176"/>
    </row>
    <row r="66" spans="1:11" ht="27.75" hidden="1" customHeight="1" thickBot="1" x14ac:dyDescent="0.4">
      <c r="A66" s="173"/>
      <c r="B66" s="174"/>
      <c r="C66" s="175"/>
      <c r="D66" s="170"/>
      <c r="E66" s="170"/>
      <c r="F66" s="171"/>
      <c r="G66" s="176"/>
      <c r="H66" s="176"/>
      <c r="I66" s="176"/>
      <c r="J66" s="176"/>
      <c r="K66" s="176"/>
    </row>
    <row r="67" spans="1:11" ht="27.75" hidden="1" customHeight="1" thickBot="1" x14ac:dyDescent="0.4">
      <c r="A67" s="173"/>
      <c r="B67" s="174"/>
      <c r="C67" s="175"/>
      <c r="D67" s="170"/>
      <c r="E67" s="170"/>
      <c r="F67" s="171"/>
      <c r="G67" s="176"/>
      <c r="H67" s="176"/>
      <c r="I67" s="176"/>
      <c r="J67" s="176"/>
      <c r="K67" s="176"/>
    </row>
    <row r="68" spans="1:11" ht="27.75" hidden="1" customHeight="1" thickBot="1" x14ac:dyDescent="0.4">
      <c r="A68" s="173"/>
      <c r="B68" s="174"/>
      <c r="C68" s="175"/>
      <c r="D68" s="170"/>
      <c r="E68" s="170"/>
      <c r="F68" s="171"/>
      <c r="G68" s="177"/>
      <c r="H68" s="177"/>
      <c r="I68" s="177"/>
      <c r="J68" s="177"/>
      <c r="K68" s="177"/>
    </row>
    <row r="69" spans="1:11" ht="56.25" customHeight="1" x14ac:dyDescent="0.2">
      <c r="A69" s="313">
        <v>4</v>
      </c>
      <c r="B69" s="310" t="s">
        <v>116</v>
      </c>
      <c r="C69" s="199" t="s">
        <v>117</v>
      </c>
      <c r="D69" s="198" t="s">
        <v>5</v>
      </c>
      <c r="E69" s="313" t="s">
        <v>19</v>
      </c>
      <c r="F69" s="202" t="s">
        <v>4</v>
      </c>
      <c r="G69" s="205">
        <v>120000</v>
      </c>
      <c r="H69" s="205">
        <v>80000</v>
      </c>
      <c r="I69" s="205">
        <v>40000</v>
      </c>
      <c r="J69" s="205">
        <f t="shared" ref="J69:J92" si="2">G69+H69+I69</f>
        <v>240000</v>
      </c>
      <c r="K69" s="329" t="s">
        <v>120</v>
      </c>
    </row>
    <row r="70" spans="1:11" ht="78.75" x14ac:dyDescent="0.2">
      <c r="A70" s="313"/>
      <c r="B70" s="310"/>
      <c r="C70" s="178" t="s">
        <v>118</v>
      </c>
      <c r="D70" s="198" t="s">
        <v>5</v>
      </c>
      <c r="E70" s="313"/>
      <c r="F70" s="202" t="s">
        <v>4</v>
      </c>
      <c r="G70" s="205">
        <v>5000</v>
      </c>
      <c r="H70" s="205">
        <v>5000</v>
      </c>
      <c r="I70" s="205">
        <v>5000</v>
      </c>
      <c r="J70" s="205">
        <f t="shared" si="2"/>
        <v>15000</v>
      </c>
      <c r="K70" s="329"/>
    </row>
    <row r="71" spans="1:11" ht="157.5" x14ac:dyDescent="0.2">
      <c r="A71" s="313"/>
      <c r="B71" s="310"/>
      <c r="C71" s="199" t="s">
        <v>119</v>
      </c>
      <c r="D71" s="198" t="s">
        <v>5</v>
      </c>
      <c r="E71" s="313"/>
      <c r="F71" s="202" t="s">
        <v>4</v>
      </c>
      <c r="G71" s="205">
        <v>5000</v>
      </c>
      <c r="H71" s="205">
        <v>6000</v>
      </c>
      <c r="I71" s="205">
        <v>5000</v>
      </c>
      <c r="J71" s="205">
        <f t="shared" si="2"/>
        <v>16000</v>
      </c>
      <c r="K71" s="329"/>
    </row>
    <row r="72" spans="1:11" ht="94.5" customHeight="1" x14ac:dyDescent="0.2">
      <c r="A72" s="313"/>
      <c r="B72" s="310"/>
      <c r="C72" s="199" t="s">
        <v>52</v>
      </c>
      <c r="D72" s="198" t="s">
        <v>5</v>
      </c>
      <c r="E72" s="313"/>
      <c r="F72" s="202" t="s">
        <v>4</v>
      </c>
      <c r="G72" s="205">
        <v>1500</v>
      </c>
      <c r="H72" s="205">
        <v>0</v>
      </c>
      <c r="I72" s="205">
        <v>0</v>
      </c>
      <c r="J72" s="205">
        <f t="shared" si="2"/>
        <v>1500</v>
      </c>
      <c r="K72" s="329"/>
    </row>
    <row r="73" spans="1:11" ht="111" customHeight="1" x14ac:dyDescent="0.2">
      <c r="A73" s="313"/>
      <c r="B73" s="310"/>
      <c r="C73" s="199" t="s">
        <v>53</v>
      </c>
      <c r="D73" s="198" t="s">
        <v>5</v>
      </c>
      <c r="E73" s="313"/>
      <c r="F73" s="202" t="s">
        <v>4</v>
      </c>
      <c r="G73" s="205">
        <v>1500</v>
      </c>
      <c r="H73" s="205">
        <v>0</v>
      </c>
      <c r="I73" s="205">
        <v>0</v>
      </c>
      <c r="J73" s="205">
        <f t="shared" si="2"/>
        <v>1500</v>
      </c>
      <c r="K73" s="329"/>
    </row>
    <row r="74" spans="1:11" ht="207" customHeight="1" x14ac:dyDescent="0.2">
      <c r="A74" s="313"/>
      <c r="B74" s="310"/>
      <c r="C74" s="199" t="s">
        <v>121</v>
      </c>
      <c r="D74" s="198" t="s">
        <v>5</v>
      </c>
      <c r="E74" s="313"/>
      <c r="F74" s="202" t="s">
        <v>4</v>
      </c>
      <c r="G74" s="205">
        <v>1420</v>
      </c>
      <c r="H74" s="205">
        <v>0</v>
      </c>
      <c r="I74" s="205">
        <v>0</v>
      </c>
      <c r="J74" s="205">
        <f t="shared" si="2"/>
        <v>1420</v>
      </c>
      <c r="K74" s="329"/>
    </row>
    <row r="75" spans="1:11" ht="26.25" x14ac:dyDescent="0.2">
      <c r="A75" s="152"/>
      <c r="B75" s="153"/>
      <c r="C75" s="154"/>
      <c r="D75" s="155"/>
      <c r="E75" s="152"/>
      <c r="F75" s="155"/>
      <c r="G75" s="308" t="s">
        <v>72</v>
      </c>
      <c r="H75" s="308"/>
      <c r="I75" s="308"/>
      <c r="J75" s="308"/>
      <c r="K75" s="308"/>
    </row>
    <row r="76" spans="1:11" ht="26.25" x14ac:dyDescent="0.2">
      <c r="A76" s="139">
        <v>1</v>
      </c>
      <c r="B76" s="139">
        <v>2</v>
      </c>
      <c r="C76" s="139">
        <v>3</v>
      </c>
      <c r="D76" s="139">
        <v>4</v>
      </c>
      <c r="E76" s="139">
        <v>5</v>
      </c>
      <c r="F76" s="139">
        <v>6</v>
      </c>
      <c r="G76" s="139">
        <v>7</v>
      </c>
      <c r="H76" s="198">
        <v>8</v>
      </c>
      <c r="I76" s="198">
        <v>9</v>
      </c>
      <c r="J76" s="198">
        <v>10</v>
      </c>
      <c r="K76" s="139">
        <v>11</v>
      </c>
    </row>
    <row r="77" spans="1:11" ht="137.25" customHeight="1" x14ac:dyDescent="0.2">
      <c r="A77" s="313"/>
      <c r="B77" s="310"/>
      <c r="C77" s="199" t="s">
        <v>122</v>
      </c>
      <c r="D77" s="198" t="s">
        <v>5</v>
      </c>
      <c r="E77" s="200"/>
      <c r="F77" s="202" t="s">
        <v>4</v>
      </c>
      <c r="G77" s="205">
        <v>2450</v>
      </c>
      <c r="H77" s="205">
        <v>0</v>
      </c>
      <c r="I77" s="205">
        <v>0</v>
      </c>
      <c r="J77" s="205">
        <f t="shared" si="2"/>
        <v>2450</v>
      </c>
      <c r="K77" s="195"/>
    </row>
    <row r="78" spans="1:11" ht="208.5" customHeight="1" x14ac:dyDescent="0.2">
      <c r="A78" s="313"/>
      <c r="B78" s="310"/>
      <c r="C78" s="199" t="s">
        <v>97</v>
      </c>
      <c r="D78" s="198" t="s">
        <v>5</v>
      </c>
      <c r="E78" s="194"/>
      <c r="F78" s="202" t="s">
        <v>4</v>
      </c>
      <c r="G78" s="205">
        <v>0</v>
      </c>
      <c r="H78" s="205">
        <v>18235</v>
      </c>
      <c r="I78" s="205">
        <v>0</v>
      </c>
      <c r="J78" s="205">
        <f>G78+H78+I78</f>
        <v>18235</v>
      </c>
      <c r="K78" s="194"/>
    </row>
    <row r="79" spans="1:11" ht="58.5" customHeight="1" x14ac:dyDescent="0.2">
      <c r="A79" s="313"/>
      <c r="B79" s="310"/>
      <c r="C79" s="199" t="s">
        <v>98</v>
      </c>
      <c r="D79" s="198" t="s">
        <v>5</v>
      </c>
      <c r="E79" s="313" t="s">
        <v>18</v>
      </c>
      <c r="F79" s="202" t="s">
        <v>3</v>
      </c>
      <c r="G79" s="205">
        <v>30000</v>
      </c>
      <c r="H79" s="205">
        <v>30000</v>
      </c>
      <c r="I79" s="205">
        <v>30000</v>
      </c>
      <c r="J79" s="205">
        <f t="shared" si="2"/>
        <v>90000</v>
      </c>
      <c r="K79" s="329" t="s">
        <v>130</v>
      </c>
    </row>
    <row r="80" spans="1:11" ht="52.5" customHeight="1" x14ac:dyDescent="0.2">
      <c r="A80" s="313"/>
      <c r="B80" s="310"/>
      <c r="C80" s="199" t="s">
        <v>79</v>
      </c>
      <c r="D80" s="198" t="s">
        <v>5</v>
      </c>
      <c r="E80" s="313"/>
      <c r="F80" s="202" t="s">
        <v>3</v>
      </c>
      <c r="G80" s="205">
        <v>2000</v>
      </c>
      <c r="H80" s="205">
        <v>2000</v>
      </c>
      <c r="I80" s="205">
        <v>2000</v>
      </c>
      <c r="J80" s="205">
        <f t="shared" si="2"/>
        <v>6000</v>
      </c>
      <c r="K80" s="329"/>
    </row>
    <row r="81" spans="1:14" ht="135.75" customHeight="1" x14ac:dyDescent="0.2">
      <c r="A81" s="313"/>
      <c r="B81" s="310"/>
      <c r="C81" s="199" t="s">
        <v>123</v>
      </c>
      <c r="D81" s="198" t="s">
        <v>5</v>
      </c>
      <c r="E81" s="313"/>
      <c r="F81" s="202" t="s">
        <v>3</v>
      </c>
      <c r="G81" s="205">
        <v>14658.87</v>
      </c>
      <c r="H81" s="205">
        <v>37280.589999999997</v>
      </c>
      <c r="I81" s="205">
        <v>20963.5</v>
      </c>
      <c r="J81" s="205">
        <f>G81+H81+I81</f>
        <v>72902.959999999992</v>
      </c>
      <c r="K81" s="329"/>
      <c r="N81" s="64"/>
    </row>
    <row r="82" spans="1:14" ht="113.25" customHeight="1" x14ac:dyDescent="0.2">
      <c r="A82" s="313"/>
      <c r="B82" s="310"/>
      <c r="C82" s="199" t="s">
        <v>99</v>
      </c>
      <c r="D82" s="198" t="s">
        <v>5</v>
      </c>
      <c r="E82" s="313"/>
      <c r="F82" s="202" t="s">
        <v>3</v>
      </c>
      <c r="G82" s="205">
        <v>62408.800000000003</v>
      </c>
      <c r="H82" s="205">
        <v>0</v>
      </c>
      <c r="I82" s="205">
        <v>0</v>
      </c>
      <c r="J82" s="205">
        <f t="shared" si="2"/>
        <v>62408.800000000003</v>
      </c>
      <c r="K82" s="329"/>
    </row>
    <row r="83" spans="1:14" ht="237.75" customHeight="1" x14ac:dyDescent="0.2">
      <c r="A83" s="313"/>
      <c r="B83" s="310"/>
      <c r="C83" s="199" t="s">
        <v>124</v>
      </c>
      <c r="D83" s="198" t="s">
        <v>5</v>
      </c>
      <c r="E83" s="313"/>
      <c r="F83" s="202" t="s">
        <v>4</v>
      </c>
      <c r="G83" s="205">
        <v>10520</v>
      </c>
      <c r="H83" s="205">
        <v>13000</v>
      </c>
      <c r="I83" s="205">
        <v>17000</v>
      </c>
      <c r="J83" s="205">
        <f t="shared" si="2"/>
        <v>40520</v>
      </c>
      <c r="K83" s="329"/>
    </row>
    <row r="84" spans="1:14" ht="26.25" x14ac:dyDescent="0.2">
      <c r="A84" s="152"/>
      <c r="B84" s="153"/>
      <c r="C84" s="154"/>
      <c r="D84" s="155"/>
      <c r="E84" s="152"/>
      <c r="F84" s="155"/>
      <c r="G84" s="308" t="s">
        <v>72</v>
      </c>
      <c r="H84" s="308"/>
      <c r="I84" s="308"/>
      <c r="J84" s="308"/>
      <c r="K84" s="308"/>
    </row>
    <row r="85" spans="1:14" ht="26.25" x14ac:dyDescent="0.2">
      <c r="A85" s="139">
        <v>1</v>
      </c>
      <c r="B85" s="139">
        <v>2</v>
      </c>
      <c r="C85" s="139">
        <v>3</v>
      </c>
      <c r="D85" s="139">
        <v>4</v>
      </c>
      <c r="E85" s="139">
        <v>5</v>
      </c>
      <c r="F85" s="139">
        <v>6</v>
      </c>
      <c r="G85" s="139">
        <v>7</v>
      </c>
      <c r="H85" s="198">
        <v>8</v>
      </c>
      <c r="I85" s="198">
        <v>9</v>
      </c>
      <c r="J85" s="198">
        <v>10</v>
      </c>
      <c r="K85" s="139">
        <v>11</v>
      </c>
    </row>
    <row r="86" spans="1:14" ht="107.25" customHeight="1" x14ac:dyDescent="0.2">
      <c r="A86" s="200"/>
      <c r="B86" s="204"/>
      <c r="C86" s="199" t="s">
        <v>125</v>
      </c>
      <c r="D86" s="198" t="s">
        <v>5</v>
      </c>
      <c r="E86" s="200"/>
      <c r="F86" s="202" t="s">
        <v>3</v>
      </c>
      <c r="G86" s="205">
        <v>12398.84</v>
      </c>
      <c r="H86" s="205">
        <v>0</v>
      </c>
      <c r="I86" s="205">
        <v>0</v>
      </c>
      <c r="J86" s="205">
        <f t="shared" si="2"/>
        <v>12398.84</v>
      </c>
      <c r="K86" s="195"/>
    </row>
    <row r="87" spans="1:14" ht="154.5" customHeight="1" x14ac:dyDescent="0.2">
      <c r="A87" s="200"/>
      <c r="B87" s="204"/>
      <c r="C87" s="199" t="s">
        <v>84</v>
      </c>
      <c r="D87" s="198" t="s">
        <v>5</v>
      </c>
      <c r="E87" s="200"/>
      <c r="F87" s="202" t="s">
        <v>3</v>
      </c>
      <c r="G87" s="205">
        <v>2340</v>
      </c>
      <c r="H87" s="205">
        <v>0</v>
      </c>
      <c r="I87" s="205">
        <v>0</v>
      </c>
      <c r="J87" s="205">
        <f>SUM(G87:I87)</f>
        <v>2340</v>
      </c>
      <c r="K87" s="195"/>
    </row>
    <row r="88" spans="1:14" ht="36" customHeight="1" x14ac:dyDescent="0.2">
      <c r="A88" s="340" t="s">
        <v>14</v>
      </c>
      <c r="B88" s="340"/>
      <c r="C88" s="340"/>
      <c r="D88" s="340"/>
      <c r="E88" s="340"/>
      <c r="F88" s="172" t="s">
        <v>3</v>
      </c>
      <c r="G88" s="179">
        <f>G69+G70+G71+G72+G73+G74+G77+G78+G79+G81+G82+G83+G86+G87</f>
        <v>269196.51</v>
      </c>
      <c r="H88" s="179">
        <f>H69+H70+H71+H72+H73+H74+H77+H78+H79+H81+H82+H83+H86+H87+H80</f>
        <v>191515.59</v>
      </c>
      <c r="I88" s="179">
        <f>I69+I70+I71+I72+I73+I74+I77+I78+I79+I81+I82+I83+I86+I87</f>
        <v>117963.5</v>
      </c>
      <c r="J88" s="179">
        <f>J69+J70+J71+J72+J73+J74+J77+J78+J79+J81+J82+J83+J86+J87+J80</f>
        <v>582675.6</v>
      </c>
      <c r="K88" s="166"/>
    </row>
    <row r="89" spans="1:14" ht="317.25" customHeight="1" x14ac:dyDescent="0.2">
      <c r="A89" s="310">
        <v>5</v>
      </c>
      <c r="B89" s="310" t="s">
        <v>127</v>
      </c>
      <c r="C89" s="199" t="s">
        <v>126</v>
      </c>
      <c r="D89" s="198" t="s">
        <v>5</v>
      </c>
      <c r="E89" s="313" t="s">
        <v>135</v>
      </c>
      <c r="F89" s="202" t="s">
        <v>3</v>
      </c>
      <c r="G89" s="182">
        <f>300-125.1</f>
        <v>174.9</v>
      </c>
      <c r="H89" s="182">
        <v>0</v>
      </c>
      <c r="I89" s="182">
        <v>0</v>
      </c>
      <c r="J89" s="182">
        <f>G89+H89+I89</f>
        <v>174.9</v>
      </c>
      <c r="K89" s="334" t="s">
        <v>136</v>
      </c>
    </row>
    <row r="90" spans="1:14" ht="2.25" hidden="1" customHeight="1" x14ac:dyDescent="0.35">
      <c r="A90" s="310"/>
      <c r="B90" s="310"/>
      <c r="C90" s="213"/>
      <c r="D90" s="213"/>
      <c r="E90" s="313"/>
      <c r="F90" s="213"/>
      <c r="G90" s="213"/>
      <c r="H90" s="213"/>
      <c r="I90" s="213"/>
      <c r="J90" s="213"/>
      <c r="K90" s="334"/>
    </row>
    <row r="91" spans="1:14" ht="286.5" customHeight="1" x14ac:dyDescent="0.2">
      <c r="A91" s="310"/>
      <c r="B91" s="310"/>
      <c r="C91" s="178" t="s">
        <v>91</v>
      </c>
      <c r="D91" s="198" t="s">
        <v>5</v>
      </c>
      <c r="E91" s="313"/>
      <c r="F91" s="202" t="s">
        <v>3</v>
      </c>
      <c r="G91" s="182">
        <f>500-156.55</f>
        <v>343.45</v>
      </c>
      <c r="H91" s="182">
        <f>500-343.45+125.1</f>
        <v>281.64999999999998</v>
      </c>
      <c r="I91" s="182">
        <v>0</v>
      </c>
      <c r="J91" s="182">
        <f t="shared" si="2"/>
        <v>625.09999999999991</v>
      </c>
      <c r="K91" s="334"/>
    </row>
    <row r="92" spans="1:14" ht="26.25" x14ac:dyDescent="0.2">
      <c r="A92" s="340" t="s">
        <v>14</v>
      </c>
      <c r="B92" s="340"/>
      <c r="C92" s="340"/>
      <c r="D92" s="340"/>
      <c r="E92" s="340"/>
      <c r="F92" s="202" t="s">
        <v>3</v>
      </c>
      <c r="G92" s="183">
        <f>G89+G91</f>
        <v>518.35</v>
      </c>
      <c r="H92" s="183">
        <f>H89+H91</f>
        <v>281.64999999999998</v>
      </c>
      <c r="I92" s="183">
        <f>I89+I91</f>
        <v>0</v>
      </c>
      <c r="J92" s="183">
        <f t="shared" si="2"/>
        <v>800</v>
      </c>
      <c r="K92" s="183" t="s">
        <v>21</v>
      </c>
    </row>
    <row r="93" spans="1:14" ht="26.25" x14ac:dyDescent="0.2">
      <c r="A93" s="152"/>
      <c r="B93" s="153"/>
      <c r="C93" s="154"/>
      <c r="D93" s="155"/>
      <c r="E93" s="152"/>
      <c r="F93" s="155"/>
      <c r="G93" s="308" t="s">
        <v>72</v>
      </c>
      <c r="H93" s="308"/>
      <c r="I93" s="308"/>
      <c r="J93" s="308"/>
      <c r="K93" s="308"/>
    </row>
    <row r="94" spans="1:14" ht="26.25" x14ac:dyDescent="0.2">
      <c r="A94" s="139">
        <v>1</v>
      </c>
      <c r="B94" s="139">
        <v>2</v>
      </c>
      <c r="C94" s="139">
        <v>3</v>
      </c>
      <c r="D94" s="139">
        <v>4</v>
      </c>
      <c r="E94" s="139">
        <v>5</v>
      </c>
      <c r="F94" s="139">
        <v>6</v>
      </c>
      <c r="G94" s="139">
        <v>7</v>
      </c>
      <c r="H94" s="198">
        <v>8</v>
      </c>
      <c r="I94" s="198">
        <v>9</v>
      </c>
      <c r="J94" s="198">
        <v>10</v>
      </c>
      <c r="K94" s="139">
        <v>11</v>
      </c>
    </row>
    <row r="95" spans="1:14" ht="282.75" customHeight="1" x14ac:dyDescent="0.2">
      <c r="A95" s="181">
        <v>6</v>
      </c>
      <c r="B95" s="180" t="s">
        <v>92</v>
      </c>
      <c r="C95" s="146" t="s">
        <v>132</v>
      </c>
      <c r="D95" s="140" t="s">
        <v>5</v>
      </c>
      <c r="E95" s="197" t="s">
        <v>100</v>
      </c>
      <c r="F95" s="157" t="s">
        <v>3</v>
      </c>
      <c r="G95" s="182">
        <v>1000</v>
      </c>
      <c r="H95" s="182">
        <v>1000</v>
      </c>
      <c r="I95" s="182">
        <v>1000</v>
      </c>
      <c r="J95" s="182">
        <f>G95+H95+I95</f>
        <v>3000</v>
      </c>
      <c r="K95" s="195" t="s">
        <v>131</v>
      </c>
    </row>
    <row r="96" spans="1:14" ht="210" customHeight="1" x14ac:dyDescent="0.2">
      <c r="A96" s="181"/>
      <c r="B96" s="180"/>
      <c r="C96" s="199" t="s">
        <v>134</v>
      </c>
      <c r="D96" s="140" t="s">
        <v>63</v>
      </c>
      <c r="E96" s="197" t="s">
        <v>101</v>
      </c>
      <c r="F96" s="157" t="s">
        <v>3</v>
      </c>
      <c r="G96" s="182">
        <v>100</v>
      </c>
      <c r="H96" s="182">
        <v>0</v>
      </c>
      <c r="I96" s="182">
        <v>0</v>
      </c>
      <c r="J96" s="182">
        <v>100</v>
      </c>
      <c r="K96" s="195"/>
    </row>
    <row r="97" spans="1:14" ht="37.5" customHeight="1" x14ac:dyDescent="0.2">
      <c r="A97" s="341" t="s">
        <v>14</v>
      </c>
      <c r="B97" s="342"/>
      <c r="C97" s="342"/>
      <c r="D97" s="342"/>
      <c r="E97" s="343"/>
      <c r="F97" s="184" t="s">
        <v>3</v>
      </c>
      <c r="G97" s="185">
        <f>G95+G96</f>
        <v>1100</v>
      </c>
      <c r="H97" s="185">
        <f>H95+H96</f>
        <v>1000</v>
      </c>
      <c r="I97" s="185">
        <f>I95+I96</f>
        <v>1000</v>
      </c>
      <c r="J97" s="185">
        <f>J95+J96</f>
        <v>3100</v>
      </c>
      <c r="K97" s="206" t="s">
        <v>21</v>
      </c>
    </row>
    <row r="98" spans="1:14" ht="37.5" customHeight="1" x14ac:dyDescent="0.2">
      <c r="A98" s="310" t="s">
        <v>31</v>
      </c>
      <c r="B98" s="310"/>
      <c r="C98" s="313" t="s">
        <v>21</v>
      </c>
      <c r="D98" s="313"/>
      <c r="E98" s="313"/>
      <c r="F98" s="165" t="s">
        <v>14</v>
      </c>
      <c r="G98" s="183">
        <f>G99+G100+G101+G104</f>
        <v>370366.68</v>
      </c>
      <c r="H98" s="183">
        <f>H99+H100+H104+H101</f>
        <v>334447.24</v>
      </c>
      <c r="I98" s="183">
        <f>I99+I100+I104+I101</f>
        <v>295693.5</v>
      </c>
      <c r="J98" s="183">
        <f>J99+J100+J101+J104</f>
        <v>1000507.42</v>
      </c>
      <c r="K98" s="182"/>
      <c r="M98" s="64">
        <f>SUM(G99:G104)</f>
        <v>370373.68</v>
      </c>
      <c r="N98" s="64">
        <f>H99+I99</f>
        <v>624040.74</v>
      </c>
    </row>
    <row r="99" spans="1:14" ht="37.5" customHeight="1" x14ac:dyDescent="0.2">
      <c r="A99" s="310"/>
      <c r="B99" s="310"/>
      <c r="C99" s="313"/>
      <c r="D99" s="313"/>
      <c r="E99" s="313"/>
      <c r="F99" s="202" t="s">
        <v>3</v>
      </c>
      <c r="G99" s="183">
        <f>G32+G49+G56+G88+G92+G97</f>
        <v>367616.68</v>
      </c>
      <c r="H99" s="183">
        <f>H32+H49+H56+H88+H92+H97</f>
        <v>331447.24</v>
      </c>
      <c r="I99" s="183">
        <f>I32+I49+I56+I88+I92+I97</f>
        <v>292593.5</v>
      </c>
      <c r="J99" s="183">
        <v>991657.42</v>
      </c>
      <c r="K99" s="182"/>
      <c r="M99" s="64"/>
      <c r="N99" s="64">
        <f>H98+I98</f>
        <v>630140.74</v>
      </c>
    </row>
    <row r="100" spans="1:14" ht="52.5" x14ac:dyDescent="0.2">
      <c r="A100" s="310"/>
      <c r="B100" s="310"/>
      <c r="C100" s="313"/>
      <c r="D100" s="313"/>
      <c r="E100" s="313"/>
      <c r="F100" s="151" t="s">
        <v>29</v>
      </c>
      <c r="G100" s="186">
        <f>G33+G50</f>
        <v>700</v>
      </c>
      <c r="H100" s="186">
        <f>H33+H50</f>
        <v>800</v>
      </c>
      <c r="I100" s="186">
        <f>I33+I50</f>
        <v>900</v>
      </c>
      <c r="J100" s="186">
        <f>J33+J50</f>
        <v>2400</v>
      </c>
      <c r="K100" s="187"/>
    </row>
    <row r="101" spans="1:14" ht="286.5" customHeight="1" x14ac:dyDescent="0.2">
      <c r="A101" s="310"/>
      <c r="B101" s="310"/>
      <c r="C101" s="313"/>
      <c r="D101" s="313"/>
      <c r="E101" s="313"/>
      <c r="F101" s="198" t="s">
        <v>128</v>
      </c>
      <c r="G101" s="188">
        <f>G34</f>
        <v>2000</v>
      </c>
      <c r="H101" s="214">
        <v>2000</v>
      </c>
      <c r="I101" s="214">
        <v>2000</v>
      </c>
      <c r="J101" s="188">
        <f>J34</f>
        <v>6000</v>
      </c>
      <c r="K101" s="187"/>
    </row>
    <row r="102" spans="1:14" ht="26.25" x14ac:dyDescent="0.2">
      <c r="A102" s="152"/>
      <c r="B102" s="153"/>
      <c r="C102" s="154"/>
      <c r="D102" s="155"/>
      <c r="E102" s="152"/>
      <c r="F102" s="155"/>
      <c r="G102" s="308" t="s">
        <v>72</v>
      </c>
      <c r="H102" s="308"/>
      <c r="I102" s="308"/>
      <c r="J102" s="308"/>
      <c r="K102" s="308"/>
    </row>
    <row r="103" spans="1:14" ht="26.25" x14ac:dyDescent="0.2">
      <c r="A103" s="139">
        <v>1</v>
      </c>
      <c r="B103" s="139">
        <v>2</v>
      </c>
      <c r="C103" s="139">
        <v>3</v>
      </c>
      <c r="D103" s="139">
        <v>4</v>
      </c>
      <c r="E103" s="139">
        <v>5</v>
      </c>
      <c r="F103" s="139">
        <v>6</v>
      </c>
      <c r="G103" s="139">
        <v>7</v>
      </c>
      <c r="H103" s="198">
        <v>8</v>
      </c>
      <c r="I103" s="198">
        <v>9</v>
      </c>
      <c r="J103" s="198">
        <v>10</v>
      </c>
      <c r="K103" s="139">
        <v>11</v>
      </c>
    </row>
    <row r="104" spans="1:14" ht="341.25" customHeight="1" x14ac:dyDescent="0.2">
      <c r="A104" s="335"/>
      <c r="B104" s="335"/>
      <c r="C104" s="335"/>
      <c r="D104" s="335"/>
      <c r="E104" s="335"/>
      <c r="F104" s="198" t="s">
        <v>133</v>
      </c>
      <c r="G104" s="150">
        <f>G37</f>
        <v>50</v>
      </c>
      <c r="H104" s="189">
        <f>H37</f>
        <v>200</v>
      </c>
      <c r="I104" s="189">
        <f>I37</f>
        <v>200</v>
      </c>
      <c r="J104" s="150">
        <f>J37</f>
        <v>450</v>
      </c>
      <c r="K104" s="187"/>
    </row>
    <row r="105" spans="1:14" ht="155.25" customHeight="1" x14ac:dyDescent="0.45">
      <c r="A105" s="76"/>
      <c r="B105" s="325" t="s">
        <v>30</v>
      </c>
      <c r="C105" s="325"/>
      <c r="D105" s="325"/>
      <c r="E105" s="325"/>
      <c r="F105" s="325"/>
      <c r="G105" s="69"/>
      <c r="H105" s="69"/>
      <c r="I105" s="326" t="s">
        <v>75</v>
      </c>
      <c r="J105" s="326"/>
      <c r="K105" s="326"/>
    </row>
    <row r="106" spans="1:14" ht="30.75" customHeight="1" x14ac:dyDescent="0.45">
      <c r="A106" s="70"/>
      <c r="B106" s="71"/>
      <c r="C106" s="71"/>
      <c r="D106" s="71"/>
      <c r="E106" s="72"/>
      <c r="F106" s="72" t="s">
        <v>10</v>
      </c>
      <c r="G106" s="114" t="s">
        <v>28</v>
      </c>
      <c r="H106" s="114"/>
      <c r="I106" s="114"/>
      <c r="J106" s="114"/>
      <c r="K106" s="114"/>
      <c r="L106" s="114"/>
      <c r="M106" s="114"/>
    </row>
    <row r="107" spans="1:14" ht="18.75" x14ac:dyDescent="0.3">
      <c r="B107" s="70"/>
    </row>
    <row r="108" spans="1:14" ht="18.75" x14ac:dyDescent="0.3">
      <c r="B108" s="70"/>
    </row>
    <row r="110" spans="1:14" ht="18.75" x14ac:dyDescent="0.3">
      <c r="B110" s="73"/>
      <c r="C110" s="73"/>
      <c r="D110" s="73"/>
      <c r="E110" s="73"/>
      <c r="F110" s="73"/>
    </row>
    <row r="111" spans="1:14" ht="18.75" x14ac:dyDescent="0.3">
      <c r="B111" s="73"/>
      <c r="C111" s="73"/>
      <c r="D111" s="73"/>
      <c r="E111" s="73"/>
      <c r="F111" s="73"/>
    </row>
    <row r="112" spans="1:14" ht="18.75" x14ac:dyDescent="0.3">
      <c r="B112" s="73"/>
      <c r="C112" s="73"/>
      <c r="D112" s="73"/>
      <c r="E112" s="73"/>
      <c r="F112" s="73"/>
    </row>
    <row r="113" spans="2:6" ht="18.75" x14ac:dyDescent="0.3">
      <c r="B113" s="73"/>
      <c r="C113" s="73"/>
      <c r="D113" s="73"/>
      <c r="E113" s="73"/>
      <c r="F113" s="73"/>
    </row>
    <row r="114" spans="2:6" ht="18.75" x14ac:dyDescent="0.3">
      <c r="B114" s="73"/>
      <c r="C114" s="73"/>
      <c r="D114" s="73"/>
      <c r="E114" s="73"/>
      <c r="F114" s="73"/>
    </row>
  </sheetData>
  <mergeCells count="88">
    <mergeCell ref="A16:A23"/>
    <mergeCell ref="A92:E92"/>
    <mergeCell ref="A97:E97"/>
    <mergeCell ref="A88:E88"/>
    <mergeCell ref="A34:E34"/>
    <mergeCell ref="A37:E37"/>
    <mergeCell ref="A49:E50"/>
    <mergeCell ref="B51:B52"/>
    <mergeCell ref="E51:E52"/>
    <mergeCell ref="A56:E56"/>
    <mergeCell ref="A32:E33"/>
    <mergeCell ref="D44:D45"/>
    <mergeCell ref="B89:B91"/>
    <mergeCell ref="E69:E74"/>
    <mergeCell ref="B69:B74"/>
    <mergeCell ref="E89:E91"/>
    <mergeCell ref="K16:K23"/>
    <mergeCell ref="B16:B23"/>
    <mergeCell ref="B26:B29"/>
    <mergeCell ref="G53:K53"/>
    <mergeCell ref="G24:K24"/>
    <mergeCell ref="G35:K35"/>
    <mergeCell ref="K26:K34"/>
    <mergeCell ref="C44:C45"/>
    <mergeCell ref="K38:K41"/>
    <mergeCell ref="E29:E31"/>
    <mergeCell ref="F29:F31"/>
    <mergeCell ref="G29:G31"/>
    <mergeCell ref="E16:E23"/>
    <mergeCell ref="J29:J31"/>
    <mergeCell ref="C18:C19"/>
    <mergeCell ref="D18:D19"/>
    <mergeCell ref="G42:K42"/>
    <mergeCell ref="B105:F105"/>
    <mergeCell ref="I105:K105"/>
    <mergeCell ref="G84:K84"/>
    <mergeCell ref="K55:K56"/>
    <mergeCell ref="K69:K74"/>
    <mergeCell ref="K44:K50"/>
    <mergeCell ref="K51:K52"/>
    <mergeCell ref="G75:K75"/>
    <mergeCell ref="K79:K83"/>
    <mergeCell ref="K89:K91"/>
    <mergeCell ref="G93:K93"/>
    <mergeCell ref="A98:B101"/>
    <mergeCell ref="C98:E101"/>
    <mergeCell ref="A104:B104"/>
    <mergeCell ref="C104:E104"/>
    <mergeCell ref="A26:A29"/>
    <mergeCell ref="A89:A91"/>
    <mergeCell ref="A51:A52"/>
    <mergeCell ref="B38:B41"/>
    <mergeCell ref="E38:E41"/>
    <mergeCell ref="C29:C31"/>
    <mergeCell ref="D29:D31"/>
    <mergeCell ref="A44:A48"/>
    <mergeCell ref="B44:B48"/>
    <mergeCell ref="E44:E48"/>
    <mergeCell ref="A69:A74"/>
    <mergeCell ref="A77:A83"/>
    <mergeCell ref="B77:B83"/>
    <mergeCell ref="E79:E83"/>
    <mergeCell ref="A38:A41"/>
    <mergeCell ref="G26:G28"/>
    <mergeCell ref="H26:H28"/>
    <mergeCell ref="I26:I28"/>
    <mergeCell ref="J26:J28"/>
    <mergeCell ref="C22:C23"/>
    <mergeCell ref="D22:D23"/>
    <mergeCell ref="C26:C28"/>
    <mergeCell ref="D26:D28"/>
    <mergeCell ref="E26:E28"/>
    <mergeCell ref="G102:K102"/>
    <mergeCell ref="J1:K1"/>
    <mergeCell ref="G8:G9"/>
    <mergeCell ref="H8:H9"/>
    <mergeCell ref="I8:I9"/>
    <mergeCell ref="J8:J9"/>
    <mergeCell ref="A3:K4"/>
    <mergeCell ref="A6:A9"/>
    <mergeCell ref="B6:B9"/>
    <mergeCell ref="C6:C9"/>
    <mergeCell ref="D6:D9"/>
    <mergeCell ref="E6:E9"/>
    <mergeCell ref="F6:F9"/>
    <mergeCell ref="G6:J7"/>
    <mergeCell ref="K6:K9"/>
    <mergeCell ref="F26:F28"/>
  </mergeCells>
  <pageMargins left="1.1811023622047245" right="0.39370078740157483" top="0.74803149606299213" bottom="0.74803149606299213" header="0.31496062992125984" footer="0.31496062992125984"/>
  <pageSetup paperSize="9" scale="44" fitToHeight="0" orientation="landscape" r:id="rId1"/>
  <headerFooter alignWithMargins="0">
    <oddHeader>&amp;C&amp;"Times New Roman,обычный"&amp;20&amp;P</oddHeader>
  </headerFooter>
  <rowBreaks count="5" manualBreakCount="5">
    <brk id="23" max="10" man="1"/>
    <brk id="34" max="10" man="1"/>
    <brk id="52" max="10" man="1"/>
    <brk id="83" max="10" man="1"/>
    <brk id="105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Лист1 (2)</vt:lpstr>
      <vt:lpstr>Лист3</vt:lpstr>
      <vt:lpstr>Лист1!Область_печати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2018-07-31T13:24:12Z</cp:lastPrinted>
  <dcterms:created xsi:type="dcterms:W3CDTF">2015-09-18T08:05:20Z</dcterms:created>
  <dcterms:modified xsi:type="dcterms:W3CDTF">2018-07-31T13:35:27Z</dcterms:modified>
</cp:coreProperties>
</file>