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  <definedName name="_xlnm.Print_Area" localSheetId="0">Лист1!$A$1:$J$95</definedName>
  </definedNames>
  <calcPr calcId="145621"/>
</workbook>
</file>

<file path=xl/calcChain.xml><?xml version="1.0" encoding="utf-8"?>
<calcChain xmlns="http://schemas.openxmlformats.org/spreadsheetml/2006/main">
  <c r="J66" i="1" l="1"/>
  <c r="I66" i="1"/>
  <c r="H66" i="1"/>
  <c r="G71" i="1"/>
  <c r="G66" i="1" s="1"/>
  <c r="G68" i="1"/>
  <c r="J61" i="1"/>
  <c r="I61" i="1"/>
  <c r="H61" i="1"/>
  <c r="G64" i="1"/>
  <c r="J11" i="1"/>
  <c r="I11" i="1"/>
  <c r="H11" i="1"/>
  <c r="G21" i="1"/>
  <c r="J26" i="1" l="1"/>
  <c r="I26" i="1"/>
  <c r="H26" i="1"/>
  <c r="G30" i="1"/>
  <c r="G87" i="1" l="1"/>
  <c r="G88" i="1"/>
  <c r="G40" i="1"/>
  <c r="H39" i="1" l="1"/>
  <c r="H77" i="1" l="1"/>
  <c r="H73" i="1"/>
  <c r="H44" i="1"/>
  <c r="I33" i="1"/>
  <c r="J33" i="1"/>
  <c r="H33" i="1"/>
  <c r="I38" i="1"/>
  <c r="J38" i="1"/>
  <c r="H22" i="1"/>
  <c r="I72" i="1"/>
  <c r="H72" i="1"/>
  <c r="H38" i="1"/>
  <c r="H32" i="1" l="1"/>
  <c r="G72" i="1"/>
  <c r="H43" i="1"/>
  <c r="I84" i="1"/>
  <c r="J84" i="1"/>
  <c r="H84" i="1"/>
  <c r="I73" i="1"/>
  <c r="J73" i="1"/>
  <c r="G37" i="1"/>
  <c r="G84" i="1" l="1"/>
  <c r="I57" i="1"/>
  <c r="J57" i="1"/>
  <c r="H57" i="1"/>
  <c r="G58" i="1"/>
  <c r="G59" i="1"/>
  <c r="I44" i="1"/>
  <c r="J44" i="1"/>
  <c r="G56" i="1"/>
  <c r="H60" i="1" l="1"/>
  <c r="G14" i="1" l="1"/>
  <c r="G89" i="1" l="1"/>
  <c r="G42" i="1"/>
  <c r="G39" i="1"/>
  <c r="G41" i="1"/>
  <c r="G38" i="1" l="1"/>
  <c r="I60" i="1"/>
  <c r="J60" i="1"/>
  <c r="H74" i="1" l="1"/>
  <c r="H76" i="1" s="1"/>
  <c r="I74" i="1"/>
  <c r="I76" i="1" s="1"/>
  <c r="J74" i="1"/>
  <c r="J76" i="1" s="1"/>
  <c r="G75" i="1"/>
  <c r="G74" i="1" s="1"/>
  <c r="G76" i="1" s="1"/>
  <c r="J43" i="1" l="1"/>
  <c r="I43" i="1"/>
  <c r="G34" i="1" l="1"/>
  <c r="G55" i="1"/>
  <c r="H82" i="1" l="1"/>
  <c r="I77" i="1"/>
  <c r="I82" i="1" s="1"/>
  <c r="J77" i="1"/>
  <c r="J82" i="1" s="1"/>
  <c r="G79" i="1"/>
  <c r="G80" i="1"/>
  <c r="G81" i="1"/>
  <c r="H65" i="1"/>
  <c r="I65" i="1"/>
  <c r="J65" i="1"/>
  <c r="G63" i="1"/>
  <c r="G15" i="1"/>
  <c r="G16" i="1"/>
  <c r="G17" i="1"/>
  <c r="G18" i="1"/>
  <c r="G19" i="1"/>
  <c r="G70" i="1"/>
  <c r="G57" i="1"/>
  <c r="H83" i="1" l="1"/>
  <c r="H85" i="1"/>
  <c r="J22" i="1"/>
  <c r="G23" i="1"/>
  <c r="I22" i="1"/>
  <c r="J32" i="1" l="1"/>
  <c r="I32" i="1"/>
  <c r="G78" i="1"/>
  <c r="G77" i="1" s="1"/>
  <c r="G82" i="1" s="1"/>
  <c r="G69" i="1"/>
  <c r="G67" i="1"/>
  <c r="G62" i="1"/>
  <c r="G54" i="1"/>
  <c r="G53" i="1"/>
  <c r="G52" i="1"/>
  <c r="G51" i="1"/>
  <c r="G49" i="1"/>
  <c r="G48" i="1"/>
  <c r="G47" i="1"/>
  <c r="G46" i="1"/>
  <c r="G45" i="1"/>
  <c r="G36" i="1"/>
  <c r="G35" i="1"/>
  <c r="G61" i="1" l="1"/>
  <c r="G65" i="1" s="1"/>
  <c r="I83" i="1"/>
  <c r="I85" i="1"/>
  <c r="G33" i="1"/>
  <c r="J85" i="1"/>
  <c r="J83" i="1"/>
  <c r="G44" i="1"/>
  <c r="G60" i="1" s="1"/>
  <c r="G73" i="1"/>
  <c r="G43" i="1"/>
  <c r="G31" i="1"/>
  <c r="G25" i="1"/>
  <c r="G29" i="1"/>
  <c r="G28" i="1"/>
  <c r="G20" i="1"/>
  <c r="G24" i="1"/>
  <c r="G27" i="1"/>
  <c r="G26" i="1" s="1"/>
  <c r="G13" i="1"/>
  <c r="G11" i="1" s="1"/>
  <c r="G12" i="1"/>
  <c r="G85" i="1" l="1"/>
  <c r="G22" i="1"/>
  <c r="G32" i="1" l="1"/>
  <c r="G83" i="1" s="1"/>
</calcChain>
</file>

<file path=xl/sharedStrings.xml><?xml version="1.0" encoding="utf-8"?>
<sst xmlns="http://schemas.openxmlformats.org/spreadsheetml/2006/main" count="145" uniqueCount="104">
  <si>
    <t>№ з/п</t>
  </si>
  <si>
    <t>Кладовище  в районі Північного  ГЗК</t>
  </si>
  <si>
    <t>Нове будівництво мосту в парку ім.Ю.Гагаріна в м.Кривому Розі Дніпропетровської області</t>
  </si>
  <si>
    <t>Нове будівництво інженерних мереж та споруд, благоустрій для садибного будівництва на території міста на вул. Симонова в м. Кривому Розі Дніпропетровської області</t>
  </si>
  <si>
    <t>Реконструкція привокзальної площі станції залізничного вокзалу Кривий Ріг - Головний</t>
  </si>
  <si>
    <t>Реконструкція підземного пішохідного переходу на вул. Лермонтова в м. Кривому Розі Дніпропетровської області</t>
  </si>
  <si>
    <t>Знесення будівель і споруд (розбирання залишків зруйнованих будівель)</t>
  </si>
  <si>
    <t>Реконструкція приміщень під амбулаторію №2 "Центру первинної медико-санітарної допомоги №4" Криворізької міської ради з цілодобовим відділенням невідкладної допомоги за адресою: мкр-н Сонячний, 25а</t>
  </si>
  <si>
    <t xml:space="preserve">Реконструкція приміщень під амбулаторію "Центру первинної медико-санітарної допомоги №6" по вул. Миколаївське шосе, 21, приміщення 17 в м. Кривий Ріг Дніпропетровської області, 50067                                                                                                                                                             </t>
  </si>
  <si>
    <t xml:space="preserve">Реконструкція приміщень під амбулаторію  "Центру первинної медико-санітарної допомоги №5" по вул.Вечірньокутська, 52 в м. Кривий Ріг Дніпропетровської області                              </t>
  </si>
  <si>
    <t xml:space="preserve">Реконструкція приміщень під амбулаторію "Центру первинної медико-санітарної допомоги №5" по вул. Вернадського,141 "В" в м. Кривий Ріг Дніпропетровської області </t>
  </si>
  <si>
    <t xml:space="preserve">ПЕРЕЛІК </t>
  </si>
  <si>
    <t>Інша економічна діяльність</t>
  </si>
  <si>
    <t>Усього</t>
  </si>
  <si>
    <t>1</t>
  </si>
  <si>
    <t>Нове будівництво блочно-модульної котельні з тепловими мережами для комунальних закладів міста: комунального комбінованого дошкільного навчального закладу №295, Криворізької спеціалізованої школи І-ІІІ ступенів №118 Криворізької міської ради Дніпропетровської області та Криворізької загальноосвітньої школи І-ІІІ ступенів №119 Криворізької міської ради Дніпропетровської області, розташованих на мікрорайоні Сонячному Саксаганського району міста Кривого Рогу Дніпропетровської області</t>
  </si>
  <si>
    <t>Нове будівництво блочно-модульної котельні з тепловими мережами для комунальних закладів міста: комунального дошкільного навчального закладу №76 загального розвитку, комунального позашкільного мистецького навчального закладу "Криворізька міська музична школа №14", Криворізької загальноосвітньої школи І-ІІІ ступенів №33 Криворізької міської ради Дніпропетровської області, розташованих на мікрорайоні 4-му Зарічному Покровського району міста Кривого Рогу Дніпропетровської області</t>
  </si>
  <si>
    <t>Нове будівництво блочно-модульної котельні з тепловими мережами для комунальних закладів міста: комунального дошкільного навчального закладу №190 загального розвитку та комунальної установи "Центр первинної медико-санітарної допомоги №4" Криворізької міської ради, розташованих на мікрорайоні Сонячному Саксаганського району міста Кривого Рогу Дніпропетровської області</t>
  </si>
  <si>
    <t>Мала сцена КП "Криворізький академічний міський театр драми та музичної комедії імені Тараса Шевченка", м. Кривий Ріг - реконструкція</t>
  </si>
  <si>
    <t>Отримання сертифікатів (при введені об'єкта в експлуатацію, енергоефективності тощо)</t>
  </si>
  <si>
    <t>Проведення заходів з оплати поштових послуг</t>
  </si>
  <si>
    <t>Оплата авансових внесків для проведення виконавчого провадження</t>
  </si>
  <si>
    <t>Об'єкти комунального будівництва</t>
  </si>
  <si>
    <t>Назва напряму діяльності (пріоритетні завдання)</t>
  </si>
  <si>
    <t>Строк, роки</t>
  </si>
  <si>
    <t>Виконавці</t>
  </si>
  <si>
    <t>2019-2021</t>
  </si>
  <si>
    <t>Управління капітального будівництва виконкому Криворізької міської ради</t>
  </si>
  <si>
    <t>Міський бюджет</t>
  </si>
  <si>
    <t>Проспект Карла Маркса, м. Кривий Ріг – реконструкція</t>
  </si>
  <si>
    <t>заходів і завдань Програми на 2019 - 2021 роки</t>
  </si>
  <si>
    <t>Нове будівництво, реконструкція та капітальний ремонт закладів культури</t>
  </si>
  <si>
    <t>Об'єкти будівництва  споруд, установ та закладів фізичної культури і спорту</t>
  </si>
  <si>
    <t>Нове будівництво, реконструкція та капітальний ремонт адміністративних будівель</t>
  </si>
  <si>
    <t>Нове будівництво дороги від вул. Гетьманської до вул. Електроніки в Саксаганському та Центрально-Міському районах м. Кривого Рогу Дніпропетровської області, 50000</t>
  </si>
  <si>
    <t>Реконструкція адміністративної будівлі другого корпусу за адресою: пл.Молодіжна, 1, м. Кривий Ріг, Дніпропетровська область</t>
  </si>
  <si>
    <t>7</t>
  </si>
  <si>
    <t>Загальний обсяг фінансування, тис.грн.</t>
  </si>
  <si>
    <t>у тому числі:</t>
  </si>
  <si>
    <t>на 2020 рік</t>
  </si>
  <si>
    <t>на 2021 рік</t>
  </si>
  <si>
    <t xml:space="preserve">орієнтовний обсяг </t>
  </si>
  <si>
    <t>Перелік заходів Програми</t>
  </si>
  <si>
    <t>1.1. Нове будівництво, реконструкція та капітальний ремонт об’єктів житлово-комунального призначення</t>
  </si>
  <si>
    <t>Нове будівництво блочно-модульної котельні з тепловими мережами для комунальних закладів міста: комунального комбінованого дошкільного навчального закладу №65, комунального закладу "Спеціалізований навчально-виховний комплекс "Дошкільний навчальний заклад – загальноосвітня школа І ступеня" з поглибленим вивченням іноземних мов художньо-естетичного напрямку №22", Криворізьких загальноосвітніх шкіл І-ІІІ ступенів №125 та №126 Криворізької міської ради Дніпропетровської області, розташованих на мікрорайоні 5-му Зарічному Покровського району міста Кривого Рогу Дніпропетровської області</t>
  </si>
  <si>
    <t>Нове будівництво блочно-модульної котельні з тепловими мережами для комунальних закладів міста: комунального позашкільного навчального закладу «Центр дитячо-юнацької творчості "Сонях", Криворізьких загальноосвітніх шкіл І-ІІІ ступенів №68 та №124, розташованих на мікрорайоні Гірницькому Саксаганського району міста Кривого Рогу Дніпропетровської області</t>
  </si>
  <si>
    <t>1.3. Нове будівництво, реконструкція та капітальний ремонт об’єктів благоустрою</t>
  </si>
  <si>
    <t>1.2. Нове будівництво, реконструкція та капітальний ремонт об’єктів інженерно-транспортної інфраструктури</t>
  </si>
  <si>
    <t>Об'єкти будівництва освітніх установ і закладів</t>
  </si>
  <si>
    <t>Об'єкти будівництва медичних установ і закладів</t>
  </si>
  <si>
    <t>Об'єкти будівництва установ і закладів культури</t>
  </si>
  <si>
    <t>Об'єкти будівництва адміністративних будівель</t>
  </si>
  <si>
    <t>Інші заходи, пов'язані із супроводом реалізації інвестиційних проектів</t>
  </si>
  <si>
    <t>Реконструкція будівлі, розташованої за адресою: вул.Житомирська, 2а в м.Кривому Розі Дніпропетровської області, під розміщення комунального підприємства "Криворізький міський театр ляльок"</t>
  </si>
  <si>
    <t>Реконструкція будівлі на вул. Красноярській, 9 під розміщення дошкільного навчального закладу в м.Кривий Ріг Дніпропетровської області</t>
  </si>
  <si>
    <t>Реконструкція частини приміщень першого поверху Центру первинної медико-санітарної допомоги №4  під фільтр-бокс амбулаторії загальної практики – сімейної медицини №2  за  адресою: мкрн Сонячний, 25а, м. Кривий Ріг Дніпропетровської області</t>
  </si>
  <si>
    <t>Реконструкція приміщень під амбулаторію "Центру первинної медико-санітарної допомоги №2" по вул.Ватутіна, 61 в м.Кривий Ріг Дніпропетровської області</t>
  </si>
  <si>
    <t xml:space="preserve">Реконструкція приміщень під амбулаторію "Центру первинної медико-санітарної допомоги №1" по вул. Івана Сірка, 24 в м.Кривий Ріг Дніпропетровської області                                                                     </t>
  </si>
  <si>
    <t xml:space="preserve">Оплата судового збору </t>
  </si>
  <si>
    <t>Нове будівництво будівлі комунального закладу позашкільної освіти на базі незавершеної будівництвом нежитлової будівлі за адресою: вул.Саласюка, 66а, м.Кривий Ріг, Дніпропетровська область</t>
  </si>
  <si>
    <t xml:space="preserve">Реконструкція приміщень під амбулаторію  "Центру первинної медико-санітарної допомоги №2" по  вул. Ватутіна, 43/5, приміщення 129 в м.Кривий Ріг Дніпропетровської області                                                               </t>
  </si>
  <si>
    <t xml:space="preserve">Реконструкція приміщень під амбулаторію №3 комунального некомерційного підприємства "Центр первинної медико-санітарної допомоги №7" Криворізької міської ради за адресою: вул.Дружби, 2 в м. Кривому Розі Дніпропетровської області </t>
  </si>
  <si>
    <t xml:space="preserve">Нове будівництво централізованої системи  водовідведення від  Криворізької  загальноосвітньої  школи І-ІІІ ступенів №13 Криворізької  міської ради Дніпропетровської  області, розташованої за адресою: вул.Шкільна,27ж      </t>
  </si>
  <si>
    <t>3.2. Капітальний ремонт лікувальних закладів</t>
  </si>
  <si>
    <t>3.1. Нове будівництво та реконструкція лікувальних закладів</t>
  </si>
  <si>
    <t>Загальний обсяг фінансування заходу, з них</t>
  </si>
  <si>
    <t>Разом за Програмою, з них</t>
  </si>
  <si>
    <t>грант від НЕФКО для реалізації інвестиційних проектів</t>
  </si>
  <si>
    <t>позика, що залучається від НЕФКО</t>
  </si>
  <si>
    <t>Джерела фінансування</t>
  </si>
  <si>
    <t>Реконструкція котельні "Гігант", розташованої на території промислового майданчика шахти "Гігант" на вулиці Дарвіна в Саксаганському районі міста Кривого Рогу Дніпропетровської області</t>
  </si>
  <si>
    <t>Нове будівництво котельні №3, розташованої у Металургійному районі міста Кривого Рогу Дніпропетровської області</t>
  </si>
  <si>
    <t>Реконструкція котельні "Механобрчормет", розташованої на вулиці Телевізійній,3 в Довгинцівському районі міста Кривого Рогу Дніпропетровської області</t>
  </si>
  <si>
    <t>передбачено на 2019 рік</t>
  </si>
  <si>
    <t>2.1. Нове будівництво та реконструкція дошкільних, позашкільних і загальноосвітніх навчальних закладів</t>
  </si>
  <si>
    <t>2.2. Капітальний ремонт дошкільних, позашкільних і загальноосвітніх навчальних закладів, інші витрати</t>
  </si>
  <si>
    <t xml:space="preserve">Реконструкція приміщень під амбулаторію  "Центру первинної медико-санітарної допомоги №5"  по вул.Рокоссовського, 9, приміщення 26  в м.Кривий Ріг Дніпропетровської області                                                             </t>
  </si>
  <si>
    <t>міський бюджет,</t>
  </si>
  <si>
    <t>Державний бюджет</t>
  </si>
  <si>
    <t>Будівництво міні-футбольного майданчика з навчально-тренувальних занять дитячо-юнацького футболу для Криворізької загальноосвітньої школи І-ІІІ ступенів №115 Криворізької міської ради Дніпропетровської області за адресою: вул. Макаренка, 2Б, м.Кривий Ріг, Дніпропетровська область</t>
  </si>
  <si>
    <t xml:space="preserve">Департамент освіти і науки виконкому Криворізької міської ради </t>
  </si>
  <si>
    <t>державний бюджет</t>
  </si>
  <si>
    <t>5.1. Нове будівництво та реконструкція спортивних споруд та будівель</t>
  </si>
  <si>
    <t>5.2. Капітальний ремонт спортивних споруд та будівель</t>
  </si>
  <si>
    <t>Реконструкція частини нежитлової будівлі під амбулаторію №6 комунального некомерційного підприємства «Центр первинної медико-санітарної допомоги №3» Криворізької міської ради за адресою: вул. Січеславська, 41 А,                                    м. Кривий Ріг, Дніпропетровська обл.</t>
  </si>
  <si>
    <t xml:space="preserve">Секретар міської ради </t>
  </si>
  <si>
    <t xml:space="preserve">      С.Маляренко</t>
  </si>
  <si>
    <t xml:space="preserve">    Додаток 2</t>
  </si>
  <si>
    <t xml:space="preserve">    до рішення міської ради</t>
  </si>
  <si>
    <t xml:space="preserve">міський бюджет, </t>
  </si>
  <si>
    <t>грант від НЕФКО для реалізації інвес-тиційних проектів</t>
  </si>
  <si>
    <t xml:space="preserve">у тому числі: </t>
  </si>
  <si>
    <t>співфінансування інвестиційного проекту НЕФКО</t>
  </si>
  <si>
    <t>у тому числі співфінансування інвестиційного проекту НЕФКО</t>
  </si>
  <si>
    <t>Будівництво мереж зовнішнього освітлення</t>
  </si>
  <si>
    <t>Нове будівництво комплексу будівель та споруд комунального закладу культури "Міський історико-краєзнавчий музей" Криворізької міської ради на вул. Олександра Поля в м. Кривому Розі Дніпропетровської обл.</t>
  </si>
  <si>
    <t>Реконструкція запасного футбольного поля з улаштуванням трибун та благоустроєм території стадіону "Металург" ДЮСШ №1 по проспекту Металургів, 5 в м. Кривий Ріг</t>
  </si>
  <si>
    <t xml:space="preserve">Нове будівництво модульної котельні на території комплексу будівель та споруд за адресою: вул. Юрія Камінського, 5, м. Кривий Ріг, Дніпропетровська обл. </t>
  </si>
  <si>
    <t>Нове будівництво кладовища "Всебратське-3" в     м. Кривому Розі Дніпропетровської області</t>
  </si>
  <si>
    <t>Реконструкція спортивної споруди зі штучним льодом "Льодова арена"  у м.Кривий Ріг  Дніпро-
петровської області</t>
  </si>
  <si>
    <t>Нове будівництво кінно-спортивного комплексу на вул.Льотчиків в м. Кривому Розі  Дніпропетровсь-
кої обл.</t>
  </si>
  <si>
    <t>Реконструкція стадіону на території комунального позашкільного навчального закладу "Дитячо-юнацька спортивна школа №10" за адресою: вул. Бикова, 4, м. Кривий Ріг, Дніпро-
петровська область</t>
  </si>
  <si>
    <t xml:space="preserve">Універсальний спортивний комплекс в парку культури і відпочинку ім. Б.Хмельницького (Дзержинський район), м. Кривий Ріг - будівництво
</t>
  </si>
  <si>
    <t>27.02.2019 №3515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</si>
</sst>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7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justify" wrapText="1"/>
    </xf>
    <xf numFmtId="0" fontId="15" fillId="0" borderId="9" xfId="0" applyFont="1" applyFill="1" applyBorder="1" applyAlignment="1">
      <alignment horizontal="left" vertical="top" wrapText="1"/>
    </xf>
    <xf numFmtId="164" fontId="0" fillId="0" borderId="0" xfId="0" applyNumberFormat="1"/>
    <xf numFmtId="0" fontId="15" fillId="0" borderId="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164" fontId="7" fillId="0" borderId="6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49" fontId="11" fillId="0" borderId="8" xfId="0" applyNumberFormat="1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vertical="top" wrapText="1"/>
    </xf>
    <xf numFmtId="49" fontId="11" fillId="0" borderId="12" xfId="0" applyNumberFormat="1" applyFont="1" applyFill="1" applyBorder="1" applyAlignment="1">
      <alignment vertical="top" wrapText="1"/>
    </xf>
    <xf numFmtId="49" fontId="11" fillId="0" borderId="13" xfId="0" applyNumberFormat="1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1" xfId="0" applyFont="1" applyFill="1" applyBorder="1" applyAlignment="1">
      <alignment horizontal="left" vertical="top" wrapText="1"/>
    </xf>
    <xf numFmtId="0" fontId="0" fillId="0" borderId="3" xfId="0" applyFill="1" applyBorder="1"/>
    <xf numFmtId="0" fontId="13" fillId="0" borderId="2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left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vertical="top" wrapText="1"/>
    </xf>
    <xf numFmtId="0" fontId="0" fillId="0" borderId="4" xfId="0" applyFill="1" applyBorder="1"/>
    <xf numFmtId="0" fontId="13" fillId="0" borderId="4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top" wrapText="1"/>
    </xf>
    <xf numFmtId="0" fontId="16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6" fillId="0" borderId="1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49" fontId="12" fillId="0" borderId="4" xfId="0" applyNumberFormat="1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9" fillId="0" borderId="3" xfId="0" applyFont="1" applyFill="1" applyBorder="1"/>
    <xf numFmtId="164" fontId="7" fillId="0" borderId="1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/>
    <xf numFmtId="0" fontId="16" fillId="0" borderId="1" xfId="0" applyFont="1" applyFill="1" applyBorder="1" applyAlignment="1">
      <alignment vertical="top" wrapText="1"/>
    </xf>
    <xf numFmtId="49" fontId="12" fillId="0" borderId="8" xfId="0" applyNumberFormat="1" applyFont="1" applyFill="1" applyBorder="1" applyAlignment="1">
      <alignment horizontal="center" vertical="top" wrapText="1"/>
    </xf>
    <xf numFmtId="49" fontId="12" fillId="0" borderId="12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left"/>
    </xf>
    <xf numFmtId="0" fontId="14" fillId="0" borderId="12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wrapText="1"/>
    </xf>
    <xf numFmtId="0" fontId="17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vertical="top" wrapText="1"/>
    </xf>
    <xf numFmtId="0" fontId="18" fillId="0" borderId="11" xfId="0" applyFont="1" applyFill="1" applyBorder="1" applyAlignment="1">
      <alignment vertical="top" wrapText="1"/>
    </xf>
    <xf numFmtId="164" fontId="19" fillId="0" borderId="11" xfId="0" applyNumberFormat="1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vertical="top" wrapText="1"/>
    </xf>
    <xf numFmtId="0" fontId="15" fillId="0" borderId="9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left" vertical="top" wrapText="1"/>
    </xf>
    <xf numFmtId="0" fontId="15" fillId="2" borderId="12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164" fontId="5" fillId="2" borderId="6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15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14" fillId="2" borderId="12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wrapText="1"/>
    </xf>
    <xf numFmtId="0" fontId="17" fillId="0" borderId="6" xfId="0" applyFont="1" applyFill="1" applyBorder="1" applyAlignment="1">
      <alignment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9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16" fillId="0" borderId="1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wrapText="1"/>
    </xf>
    <xf numFmtId="0" fontId="9" fillId="0" borderId="4" xfId="0" applyFont="1" applyFill="1" applyBorder="1" applyAlignment="1"/>
    <xf numFmtId="0" fontId="10" fillId="0" borderId="3" xfId="0" applyFont="1" applyFill="1" applyBorder="1" applyAlignment="1"/>
    <xf numFmtId="0" fontId="12" fillId="0" borderId="2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showWhiteSpace="0" view="pageBreakPreview" topLeftCell="A25" zoomScaleNormal="100" zoomScaleSheetLayoutView="100" workbookViewId="0">
      <selection activeCell="I8" sqref="I8:J8"/>
    </sheetView>
  </sheetViews>
  <sheetFormatPr defaultRowHeight="15" x14ac:dyDescent="0.25"/>
  <cols>
    <col min="1" max="1" width="3.5703125" customWidth="1"/>
    <col min="2" max="2" width="13.7109375" customWidth="1"/>
    <col min="3" max="3" width="35.7109375" customWidth="1"/>
    <col min="4" max="4" width="7.42578125" customWidth="1"/>
    <col min="5" max="5" width="12" customWidth="1"/>
    <col min="6" max="6" width="12.140625" customWidth="1"/>
    <col min="7" max="7" width="14.5703125" customWidth="1"/>
    <col min="8" max="9" width="12" customWidth="1"/>
    <col min="10" max="10" width="12.7109375" customWidth="1"/>
    <col min="12" max="12" width="11.28515625" bestFit="1" customWidth="1"/>
    <col min="13" max="13" width="13.28515625" bestFit="1" customWidth="1"/>
    <col min="14" max="14" width="14.140625" customWidth="1"/>
    <col min="15" max="15" width="12.42578125" customWidth="1"/>
    <col min="16" max="16" width="12.7109375" customWidth="1"/>
  </cols>
  <sheetData>
    <row r="1" spans="1:16" ht="15.75" x14ac:dyDescent="0.25">
      <c r="A1" s="9"/>
      <c r="B1" s="9"/>
      <c r="C1" s="9"/>
      <c r="D1" s="9"/>
      <c r="E1" s="9"/>
      <c r="F1" s="9"/>
      <c r="H1" s="87"/>
      <c r="I1" s="87" t="s">
        <v>87</v>
      </c>
      <c r="J1" s="87"/>
    </row>
    <row r="2" spans="1:16" ht="12.75" customHeight="1" x14ac:dyDescent="0.25">
      <c r="A2" s="9"/>
      <c r="B2" s="9"/>
      <c r="C2" s="9"/>
      <c r="D2" s="9"/>
      <c r="E2" s="9"/>
      <c r="F2" s="9"/>
      <c r="H2" s="87"/>
      <c r="I2" s="87" t="s">
        <v>88</v>
      </c>
      <c r="J2" s="87"/>
    </row>
    <row r="3" spans="1:16" ht="35.25" customHeight="1" x14ac:dyDescent="0.25">
      <c r="A3" s="9"/>
      <c r="B3" s="9"/>
      <c r="C3" s="9"/>
      <c r="D3" s="9"/>
      <c r="E3" s="9"/>
      <c r="F3" s="9"/>
      <c r="H3" s="87"/>
      <c r="I3" s="181" t="s">
        <v>103</v>
      </c>
      <c r="J3" s="181"/>
    </row>
    <row r="4" spans="1:16" ht="19.5" customHeight="1" x14ac:dyDescent="0.25">
      <c r="A4" s="158" t="s">
        <v>11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6" ht="21.75" customHeight="1" x14ac:dyDescent="0.25">
      <c r="A5" s="158" t="s">
        <v>30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6" x14ac:dyDescent="0.25">
      <c r="A7" s="163" t="s">
        <v>0</v>
      </c>
      <c r="B7" s="163" t="s">
        <v>23</v>
      </c>
      <c r="C7" s="163" t="s">
        <v>42</v>
      </c>
      <c r="D7" s="163" t="s">
        <v>24</v>
      </c>
      <c r="E7" s="163" t="s">
        <v>25</v>
      </c>
      <c r="F7" s="163" t="s">
        <v>69</v>
      </c>
      <c r="G7" s="163" t="s">
        <v>37</v>
      </c>
      <c r="H7" s="160" t="s">
        <v>38</v>
      </c>
      <c r="I7" s="161"/>
      <c r="J7" s="162"/>
      <c r="K7" s="1"/>
      <c r="L7" s="1"/>
    </row>
    <row r="8" spans="1:16" x14ac:dyDescent="0.25">
      <c r="A8" s="172"/>
      <c r="B8" s="172"/>
      <c r="C8" s="174"/>
      <c r="D8" s="164"/>
      <c r="E8" s="164"/>
      <c r="F8" s="164"/>
      <c r="G8" s="164"/>
      <c r="H8" s="163" t="s">
        <v>73</v>
      </c>
      <c r="I8" s="160" t="s">
        <v>41</v>
      </c>
      <c r="J8" s="162"/>
      <c r="K8" s="1"/>
      <c r="L8" s="1"/>
    </row>
    <row r="9" spans="1:16" x14ac:dyDescent="0.25">
      <c r="A9" s="165"/>
      <c r="B9" s="173"/>
      <c r="C9" s="173"/>
      <c r="D9" s="171"/>
      <c r="E9" s="171"/>
      <c r="F9" s="171"/>
      <c r="G9" s="165"/>
      <c r="H9" s="171"/>
      <c r="I9" s="10" t="s">
        <v>39</v>
      </c>
      <c r="J9" s="10" t="s">
        <v>40</v>
      </c>
      <c r="K9" s="1"/>
      <c r="L9" s="1"/>
    </row>
    <row r="10" spans="1:16" x14ac:dyDescent="0.25">
      <c r="A10" s="11">
        <v>1</v>
      </c>
      <c r="B10" s="11">
        <v>2</v>
      </c>
      <c r="C10" s="12">
        <v>3</v>
      </c>
      <c r="D10" s="11">
        <v>4</v>
      </c>
      <c r="E10" s="11">
        <v>5</v>
      </c>
      <c r="F10" s="11">
        <v>6</v>
      </c>
      <c r="G10" s="12">
        <v>7</v>
      </c>
      <c r="H10" s="12">
        <v>8</v>
      </c>
      <c r="I10" s="12">
        <v>9</v>
      </c>
      <c r="J10" s="12">
        <v>10</v>
      </c>
    </row>
    <row r="11" spans="1:16" ht="36" customHeight="1" x14ac:dyDescent="0.25">
      <c r="A11" s="13" t="s">
        <v>14</v>
      </c>
      <c r="B11" s="14" t="s">
        <v>22</v>
      </c>
      <c r="C11" s="15" t="s">
        <v>43</v>
      </c>
      <c r="D11" s="16" t="s">
        <v>26</v>
      </c>
      <c r="E11" s="128" t="s">
        <v>27</v>
      </c>
      <c r="F11" s="16" t="s">
        <v>28</v>
      </c>
      <c r="G11" s="17">
        <f>G12+G13+G14+G15+G16+G17+G18+G19+G20+G21</f>
        <v>311565.85700000002</v>
      </c>
      <c r="H11" s="17">
        <f t="shared" ref="H11:J11" si="0">H12+H13+H14+H15+H16+H17+H18+H19+H20+H21</f>
        <v>1858.837</v>
      </c>
      <c r="I11" s="17">
        <f t="shared" si="0"/>
        <v>93140</v>
      </c>
      <c r="J11" s="17">
        <f t="shared" si="0"/>
        <v>216567.02000000002</v>
      </c>
    </row>
    <row r="12" spans="1:16" ht="63" customHeight="1" x14ac:dyDescent="0.25">
      <c r="A12" s="18"/>
      <c r="B12" s="19"/>
      <c r="C12" s="4" t="s">
        <v>70</v>
      </c>
      <c r="D12" s="20"/>
      <c r="E12" s="129"/>
      <c r="F12" s="20"/>
      <c r="G12" s="44">
        <f>H12+I12+J12</f>
        <v>40050</v>
      </c>
      <c r="H12" s="41">
        <v>250</v>
      </c>
      <c r="I12" s="41">
        <v>20000</v>
      </c>
      <c r="J12" s="41">
        <v>19800</v>
      </c>
    </row>
    <row r="13" spans="1:16" ht="36" customHeight="1" x14ac:dyDescent="0.25">
      <c r="A13" s="18"/>
      <c r="B13" s="19"/>
      <c r="C13" s="4" t="s">
        <v>71</v>
      </c>
      <c r="D13" s="20"/>
      <c r="E13" s="129"/>
      <c r="F13" s="20"/>
      <c r="G13" s="44">
        <f t="shared" ref="G13:G27" si="1">H13+I13+J13</f>
        <v>70100</v>
      </c>
      <c r="H13" s="41">
        <v>300</v>
      </c>
      <c r="I13" s="41">
        <v>20000</v>
      </c>
      <c r="J13" s="41">
        <v>49800</v>
      </c>
    </row>
    <row r="14" spans="1:16" ht="48" customHeight="1" x14ac:dyDescent="0.25">
      <c r="A14" s="18"/>
      <c r="B14" s="19"/>
      <c r="C14" s="4" t="s">
        <v>72</v>
      </c>
      <c r="D14" s="20"/>
      <c r="E14" s="129"/>
      <c r="F14" s="20"/>
      <c r="G14" s="44">
        <f t="shared" si="1"/>
        <v>70100</v>
      </c>
      <c r="H14" s="41">
        <v>300</v>
      </c>
      <c r="I14" s="41">
        <v>20000</v>
      </c>
      <c r="J14" s="41">
        <v>49800</v>
      </c>
    </row>
    <row r="15" spans="1:16" ht="144" x14ac:dyDescent="0.25">
      <c r="A15" s="23"/>
      <c r="B15" s="24"/>
      <c r="C15" s="4" t="s">
        <v>15</v>
      </c>
      <c r="D15" s="25"/>
      <c r="E15" s="151"/>
      <c r="F15" s="25"/>
      <c r="G15" s="44">
        <f t="shared" si="1"/>
        <v>9843.7000000000007</v>
      </c>
      <c r="H15" s="41">
        <v>0</v>
      </c>
      <c r="I15" s="41">
        <v>450</v>
      </c>
      <c r="J15" s="41">
        <v>9393.7000000000007</v>
      </c>
      <c r="N15" s="5"/>
      <c r="O15" s="5"/>
      <c r="P15" s="5"/>
    </row>
    <row r="16" spans="1:16" ht="109.5" customHeight="1" x14ac:dyDescent="0.25">
      <c r="A16" s="26"/>
      <c r="B16" s="27"/>
      <c r="C16" s="28" t="s">
        <v>17</v>
      </c>
      <c r="D16" s="29"/>
      <c r="E16" s="29"/>
      <c r="F16" s="8"/>
      <c r="G16" s="41">
        <f t="shared" si="1"/>
        <v>5550</v>
      </c>
      <c r="H16" s="41">
        <v>0</v>
      </c>
      <c r="I16" s="41">
        <v>400</v>
      </c>
      <c r="J16" s="41">
        <v>5150</v>
      </c>
    </row>
    <row r="17" spans="1:10" ht="142.5" customHeight="1" x14ac:dyDescent="0.25">
      <c r="A17" s="30"/>
      <c r="B17" s="19"/>
      <c r="C17" s="4" t="s">
        <v>16</v>
      </c>
      <c r="D17" s="6"/>
      <c r="E17" s="6"/>
      <c r="F17" s="6"/>
      <c r="G17" s="44">
        <f t="shared" si="1"/>
        <v>8613.5</v>
      </c>
      <c r="H17" s="41">
        <v>0</v>
      </c>
      <c r="I17" s="41">
        <v>380</v>
      </c>
      <c r="J17" s="41">
        <v>8233.5</v>
      </c>
    </row>
    <row r="18" spans="1:10" ht="180" x14ac:dyDescent="0.25">
      <c r="A18" s="31"/>
      <c r="B18" s="24"/>
      <c r="C18" s="4" t="s">
        <v>44</v>
      </c>
      <c r="D18" s="7"/>
      <c r="E18" s="7"/>
      <c r="F18" s="7"/>
      <c r="G18" s="44">
        <f t="shared" si="1"/>
        <v>12958.5</v>
      </c>
      <c r="H18" s="41">
        <v>0</v>
      </c>
      <c r="I18" s="41">
        <v>470</v>
      </c>
      <c r="J18" s="41">
        <v>12488.5</v>
      </c>
    </row>
    <row r="19" spans="1:10" ht="108" x14ac:dyDescent="0.25">
      <c r="A19" s="26"/>
      <c r="B19" s="14"/>
      <c r="C19" s="4" t="s">
        <v>45</v>
      </c>
      <c r="D19" s="8"/>
      <c r="E19" s="8"/>
      <c r="F19" s="8"/>
      <c r="G19" s="41">
        <f t="shared" si="1"/>
        <v>10255.700000000001</v>
      </c>
      <c r="H19" s="41">
        <v>0</v>
      </c>
      <c r="I19" s="41">
        <v>440</v>
      </c>
      <c r="J19" s="41">
        <v>9815.7000000000007</v>
      </c>
    </row>
    <row r="20" spans="1:10" ht="48.75" customHeight="1" x14ac:dyDescent="0.25">
      <c r="A20" s="30"/>
      <c r="B20" s="32"/>
      <c r="C20" s="28" t="s">
        <v>3</v>
      </c>
      <c r="D20" s="6"/>
      <c r="E20" s="6"/>
      <c r="F20" s="6"/>
      <c r="G20" s="41">
        <f>H20+I20+J20</f>
        <v>84085.62</v>
      </c>
      <c r="H20" s="41">
        <v>1000</v>
      </c>
      <c r="I20" s="41">
        <v>31000</v>
      </c>
      <c r="J20" s="41">
        <v>52085.62</v>
      </c>
    </row>
    <row r="21" spans="1:10" x14ac:dyDescent="0.25">
      <c r="A21" s="30"/>
      <c r="B21" s="32"/>
      <c r="C21" s="118" t="s">
        <v>94</v>
      </c>
      <c r="D21" s="7"/>
      <c r="E21" s="7"/>
      <c r="F21" s="7"/>
      <c r="G21" s="44">
        <f>H21+I21+J21</f>
        <v>8.8369999999999997</v>
      </c>
      <c r="H21" s="101">
        <v>8.8369999999999997</v>
      </c>
      <c r="I21" s="101">
        <v>0</v>
      </c>
      <c r="J21" s="101">
        <v>0</v>
      </c>
    </row>
    <row r="22" spans="1:10" ht="42.75" customHeight="1" x14ac:dyDescent="0.25">
      <c r="A22" s="30"/>
      <c r="B22" s="32"/>
      <c r="C22" s="34" t="s">
        <v>47</v>
      </c>
      <c r="D22" s="117" t="s">
        <v>26</v>
      </c>
      <c r="E22" s="155" t="s">
        <v>27</v>
      </c>
      <c r="F22" s="116" t="s">
        <v>28</v>
      </c>
      <c r="G22" s="17">
        <f>G23+G24+G25</f>
        <v>81127.37</v>
      </c>
      <c r="H22" s="37">
        <f>H23+H24+H25</f>
        <v>17766.97</v>
      </c>
      <c r="I22" s="37">
        <f>I23+I24+I25</f>
        <v>25710.400000000001</v>
      </c>
      <c r="J22" s="37">
        <f>J23+J24+J25</f>
        <v>37650</v>
      </c>
    </row>
    <row r="23" spans="1:10" ht="52.5" customHeight="1" x14ac:dyDescent="0.25">
      <c r="A23" s="18"/>
      <c r="B23" s="19"/>
      <c r="C23" s="4" t="s">
        <v>34</v>
      </c>
      <c r="D23" s="38"/>
      <c r="E23" s="155"/>
      <c r="F23" s="6"/>
      <c r="G23" s="21">
        <f>H23+I23+J23</f>
        <v>60100</v>
      </c>
      <c r="H23" s="22">
        <v>2450</v>
      </c>
      <c r="I23" s="22">
        <v>20000</v>
      </c>
      <c r="J23" s="22">
        <v>37650</v>
      </c>
    </row>
    <row r="24" spans="1:10" ht="36" x14ac:dyDescent="0.25">
      <c r="A24" s="18"/>
      <c r="B24" s="19"/>
      <c r="C24" s="4" t="s">
        <v>2</v>
      </c>
      <c r="D24" s="38"/>
      <c r="E24" s="38"/>
      <c r="F24" s="6"/>
      <c r="G24" s="21">
        <f>H24+I24+J24</f>
        <v>10316.969999999999</v>
      </c>
      <c r="H24" s="22">
        <v>10316.969999999999</v>
      </c>
      <c r="I24" s="22">
        <v>0</v>
      </c>
      <c r="J24" s="22">
        <v>0</v>
      </c>
    </row>
    <row r="25" spans="1:10" ht="36" x14ac:dyDescent="0.25">
      <c r="A25" s="18"/>
      <c r="B25" s="19"/>
      <c r="C25" s="4" t="s">
        <v>5</v>
      </c>
      <c r="D25" s="38"/>
      <c r="E25" s="38"/>
      <c r="F25" s="6"/>
      <c r="G25" s="21">
        <f>H25+I25+J25</f>
        <v>10710.4</v>
      </c>
      <c r="H25" s="22">
        <v>5000</v>
      </c>
      <c r="I25" s="22">
        <v>5710.4</v>
      </c>
      <c r="J25" s="22">
        <v>0</v>
      </c>
    </row>
    <row r="26" spans="1:10" ht="29.25" customHeight="1" x14ac:dyDescent="0.25">
      <c r="A26" s="18"/>
      <c r="B26" s="19"/>
      <c r="C26" s="15" t="s">
        <v>46</v>
      </c>
      <c r="D26" s="35" t="s">
        <v>26</v>
      </c>
      <c r="E26" s="152" t="s">
        <v>27</v>
      </c>
      <c r="F26" s="128" t="s">
        <v>28</v>
      </c>
      <c r="G26" s="17">
        <f>G27+G28+G29+G30+G31</f>
        <v>202285.32200000001</v>
      </c>
      <c r="H26" s="17">
        <f t="shared" ref="H26:J26" si="2">H27+H28+H29+H30+H31</f>
        <v>18390.04</v>
      </c>
      <c r="I26" s="17">
        <f t="shared" si="2"/>
        <v>34395.281999999999</v>
      </c>
      <c r="J26" s="17">
        <f t="shared" si="2"/>
        <v>149500</v>
      </c>
    </row>
    <row r="27" spans="1:10" x14ac:dyDescent="0.25">
      <c r="A27" s="18"/>
      <c r="B27" s="19"/>
      <c r="C27" s="4" t="s">
        <v>1</v>
      </c>
      <c r="D27" s="38"/>
      <c r="E27" s="155"/>
      <c r="F27" s="129"/>
      <c r="G27" s="44">
        <f t="shared" si="1"/>
        <v>13680.37</v>
      </c>
      <c r="H27" s="41">
        <v>13680.37</v>
      </c>
      <c r="I27" s="41">
        <v>0</v>
      </c>
      <c r="J27" s="41">
        <v>0</v>
      </c>
    </row>
    <row r="28" spans="1:10" ht="24" x14ac:dyDescent="0.25">
      <c r="A28" s="18"/>
      <c r="B28" s="19"/>
      <c r="C28" s="4" t="s">
        <v>4</v>
      </c>
      <c r="D28" s="38"/>
      <c r="E28" s="155"/>
      <c r="F28" s="6"/>
      <c r="G28" s="44">
        <f>H28+I28+J28</f>
        <v>50100</v>
      </c>
      <c r="H28" s="41">
        <v>600</v>
      </c>
      <c r="I28" s="41">
        <v>10000</v>
      </c>
      <c r="J28" s="41">
        <v>39500</v>
      </c>
    </row>
    <row r="29" spans="1:10" ht="36" x14ac:dyDescent="0.25">
      <c r="A29" s="170"/>
      <c r="B29" s="168"/>
      <c r="C29" s="4" t="s">
        <v>98</v>
      </c>
      <c r="D29" s="38"/>
      <c r="E29" s="155"/>
      <c r="F29" s="6"/>
      <c r="G29" s="44">
        <f>H29+I29+J29</f>
        <v>130100</v>
      </c>
      <c r="H29" s="41">
        <v>100</v>
      </c>
      <c r="I29" s="41">
        <v>20000</v>
      </c>
      <c r="J29" s="41">
        <v>110000</v>
      </c>
    </row>
    <row r="30" spans="1:10" ht="24" x14ac:dyDescent="0.25">
      <c r="A30" s="170"/>
      <c r="B30" s="168"/>
      <c r="C30" s="96" t="s">
        <v>29</v>
      </c>
      <c r="D30" s="38"/>
      <c r="E30" s="98"/>
      <c r="F30" s="6"/>
      <c r="G30" s="44">
        <f>H30+I30+J30</f>
        <v>9.67</v>
      </c>
      <c r="H30" s="41">
        <v>9.67</v>
      </c>
      <c r="I30" s="41">
        <v>0</v>
      </c>
      <c r="J30" s="41">
        <v>0</v>
      </c>
    </row>
    <row r="31" spans="1:10" ht="24" x14ac:dyDescent="0.25">
      <c r="A31" s="170"/>
      <c r="B31" s="169"/>
      <c r="C31" s="4" t="s">
        <v>6</v>
      </c>
      <c r="D31" s="39"/>
      <c r="E31" s="39"/>
      <c r="F31" s="7"/>
      <c r="G31" s="44">
        <f>H31+I31+J31</f>
        <v>8395.2819999999992</v>
      </c>
      <c r="H31" s="41">
        <v>4000</v>
      </c>
      <c r="I31" s="41">
        <v>4395.2820000000002</v>
      </c>
      <c r="J31" s="41">
        <v>0</v>
      </c>
    </row>
    <row r="32" spans="1:10" x14ac:dyDescent="0.25">
      <c r="A32" s="23"/>
      <c r="B32" s="166" t="s">
        <v>13</v>
      </c>
      <c r="C32" s="167"/>
      <c r="D32" s="65"/>
      <c r="E32" s="65"/>
      <c r="F32" s="65"/>
      <c r="G32" s="37">
        <f>G22+G11+G26</f>
        <v>594978.549</v>
      </c>
      <c r="H32" s="37">
        <f>H22+H11+H26</f>
        <v>38015.847000000002</v>
      </c>
      <c r="I32" s="37">
        <f>I22+I11+I26</f>
        <v>153245.682</v>
      </c>
      <c r="J32" s="37">
        <f>J22+J11+J26</f>
        <v>403717.02</v>
      </c>
    </row>
    <row r="33" spans="1:15" ht="41.25" customHeight="1" x14ac:dyDescent="0.25">
      <c r="A33" s="175">
        <v>2</v>
      </c>
      <c r="B33" s="130" t="s">
        <v>48</v>
      </c>
      <c r="C33" s="34" t="s">
        <v>74</v>
      </c>
      <c r="D33" s="35" t="s">
        <v>26</v>
      </c>
      <c r="E33" s="152" t="s">
        <v>27</v>
      </c>
      <c r="F33" s="35" t="s">
        <v>28</v>
      </c>
      <c r="G33" s="37">
        <f>G34+G35+G36+G37</f>
        <v>62627.169999999991</v>
      </c>
      <c r="H33" s="37">
        <f>H34+H35+H36+H37</f>
        <v>23555.069999999996</v>
      </c>
      <c r="I33" s="37">
        <f t="shared" ref="I33:J33" si="3">I34+I35+I36+I37</f>
        <v>39072.1</v>
      </c>
      <c r="J33" s="37">
        <f t="shared" si="3"/>
        <v>0</v>
      </c>
    </row>
    <row r="34" spans="1:15" ht="77.25" customHeight="1" x14ac:dyDescent="0.25">
      <c r="A34" s="168"/>
      <c r="B34" s="131"/>
      <c r="C34" s="28" t="s">
        <v>62</v>
      </c>
      <c r="D34" s="40"/>
      <c r="E34" s="155"/>
      <c r="F34" s="40"/>
      <c r="G34" s="41">
        <f t="shared" ref="G34:G72" si="4">H34+I34+J34</f>
        <v>2770.3</v>
      </c>
      <c r="H34" s="41">
        <v>2770.3</v>
      </c>
      <c r="I34" s="41">
        <v>0</v>
      </c>
      <c r="J34" s="41">
        <v>0</v>
      </c>
      <c r="M34" s="5"/>
      <c r="N34" s="5"/>
      <c r="O34" s="5"/>
    </row>
    <row r="35" spans="1:15" ht="48" x14ac:dyDescent="0.25">
      <c r="A35" s="19"/>
      <c r="B35" s="32"/>
      <c r="C35" s="42" t="s">
        <v>54</v>
      </c>
      <c r="D35" s="38"/>
      <c r="E35" s="38"/>
      <c r="F35" s="38"/>
      <c r="G35" s="41">
        <f t="shared" si="4"/>
        <v>19557.169999999998</v>
      </c>
      <c r="H35" s="41">
        <v>19557.169999999998</v>
      </c>
      <c r="I35" s="41">
        <v>0</v>
      </c>
      <c r="J35" s="41">
        <v>0</v>
      </c>
    </row>
    <row r="36" spans="1:15" ht="60" x14ac:dyDescent="0.25">
      <c r="A36" s="19"/>
      <c r="B36" s="19"/>
      <c r="C36" s="43" t="s">
        <v>59</v>
      </c>
      <c r="D36" s="38"/>
      <c r="E36" s="38"/>
      <c r="F36" s="7"/>
      <c r="G36" s="44">
        <f t="shared" si="4"/>
        <v>40172.1</v>
      </c>
      <c r="H36" s="41">
        <v>1100</v>
      </c>
      <c r="I36" s="41">
        <v>39072.1</v>
      </c>
      <c r="J36" s="41">
        <v>0</v>
      </c>
    </row>
    <row r="37" spans="1:15" ht="84" x14ac:dyDescent="0.25">
      <c r="A37" s="19"/>
      <c r="B37" s="19"/>
      <c r="C37" s="4" t="s">
        <v>79</v>
      </c>
      <c r="D37" s="7"/>
      <c r="E37" s="45" t="s">
        <v>80</v>
      </c>
      <c r="F37" s="46" t="s">
        <v>78</v>
      </c>
      <c r="G37" s="44">
        <f>H37+I37+J37</f>
        <v>127.6</v>
      </c>
      <c r="H37" s="41">
        <v>127.6</v>
      </c>
      <c r="I37" s="41">
        <v>0</v>
      </c>
      <c r="J37" s="41">
        <v>0</v>
      </c>
    </row>
    <row r="38" spans="1:15" ht="39" customHeight="1" x14ac:dyDescent="0.25">
      <c r="A38" s="19"/>
      <c r="B38" s="47"/>
      <c r="C38" s="48" t="s">
        <v>75</v>
      </c>
      <c r="D38" s="35" t="s">
        <v>26</v>
      </c>
      <c r="E38" s="156" t="s">
        <v>27</v>
      </c>
      <c r="F38" s="49" t="s">
        <v>65</v>
      </c>
      <c r="G38" s="17">
        <f>G39+G41+G42</f>
        <v>20395.190000000002</v>
      </c>
      <c r="H38" s="17">
        <f>H39+H41+H42</f>
        <v>20395.190000000002</v>
      </c>
      <c r="I38" s="17">
        <f t="shared" ref="I38:J38" si="5">I39+I41+I42</f>
        <v>0</v>
      </c>
      <c r="J38" s="17">
        <f t="shared" si="5"/>
        <v>0</v>
      </c>
    </row>
    <row r="39" spans="1:15" ht="14.25" customHeight="1" x14ac:dyDescent="0.25">
      <c r="A39" s="19"/>
      <c r="B39" s="47"/>
      <c r="C39" s="50"/>
      <c r="D39" s="40"/>
      <c r="E39" s="157"/>
      <c r="F39" s="91" t="s">
        <v>89</v>
      </c>
      <c r="G39" s="51">
        <f t="shared" ref="G39:G41" si="6">H39+I39+J39</f>
        <v>10805.862000000001</v>
      </c>
      <c r="H39" s="41">
        <f>7444.63+3361.3-0.068</f>
        <v>10805.862000000001</v>
      </c>
      <c r="I39" s="41">
        <v>0</v>
      </c>
      <c r="J39" s="41">
        <v>0</v>
      </c>
      <c r="L39" s="5"/>
    </row>
    <row r="40" spans="1:15" ht="44.25" customHeight="1" x14ac:dyDescent="0.25">
      <c r="A40" s="19"/>
      <c r="B40" s="47"/>
      <c r="C40" s="50"/>
      <c r="D40" s="88"/>
      <c r="E40" s="157"/>
      <c r="F40" s="95" t="s">
        <v>93</v>
      </c>
      <c r="G40" s="93">
        <f t="shared" si="6"/>
        <v>7444.63</v>
      </c>
      <c r="H40" s="94">
        <v>7444.63</v>
      </c>
      <c r="I40" s="94">
        <v>0</v>
      </c>
      <c r="J40" s="94">
        <v>0</v>
      </c>
      <c r="L40" s="5"/>
    </row>
    <row r="41" spans="1:15" ht="39.75" customHeight="1" x14ac:dyDescent="0.25">
      <c r="A41" s="19"/>
      <c r="B41" s="47"/>
      <c r="C41" s="50"/>
      <c r="D41" s="40"/>
      <c r="E41" s="157"/>
      <c r="F41" s="92" t="s">
        <v>68</v>
      </c>
      <c r="G41" s="51">
        <f t="shared" si="6"/>
        <v>6602.8379999999997</v>
      </c>
      <c r="H41" s="41">
        <v>6602.8379999999997</v>
      </c>
      <c r="I41" s="41">
        <v>0</v>
      </c>
      <c r="J41" s="41">
        <v>0</v>
      </c>
    </row>
    <row r="42" spans="1:15" ht="33.75" customHeight="1" x14ac:dyDescent="0.25">
      <c r="A42" s="19"/>
      <c r="B42" s="53"/>
      <c r="C42" s="54"/>
      <c r="D42" s="55"/>
      <c r="E42" s="25"/>
      <c r="F42" s="91" t="s">
        <v>90</v>
      </c>
      <c r="G42" s="51">
        <f t="shared" ref="G42" si="7">H42+I42+J42</f>
        <v>2986.49</v>
      </c>
      <c r="H42" s="41">
        <v>2986.49</v>
      </c>
      <c r="I42" s="41">
        <v>0</v>
      </c>
      <c r="J42" s="41">
        <v>0</v>
      </c>
    </row>
    <row r="43" spans="1:15" ht="17.25" customHeight="1" x14ac:dyDescent="0.25">
      <c r="A43" s="24"/>
      <c r="B43" s="147" t="s">
        <v>13</v>
      </c>
      <c r="C43" s="147"/>
      <c r="D43" s="65"/>
      <c r="E43" s="45"/>
      <c r="F43" s="45"/>
      <c r="G43" s="37">
        <f>G33+G38</f>
        <v>83022.359999999986</v>
      </c>
      <c r="H43" s="37">
        <f>H33+H38</f>
        <v>43950.259999999995</v>
      </c>
      <c r="I43" s="37">
        <f t="shared" ref="I43:J43" si="8">I33+I38</f>
        <v>39072.1</v>
      </c>
      <c r="J43" s="37">
        <f t="shared" si="8"/>
        <v>0</v>
      </c>
    </row>
    <row r="44" spans="1:15" ht="25.5" customHeight="1" x14ac:dyDescent="0.25">
      <c r="A44" s="57">
        <v>3</v>
      </c>
      <c r="B44" s="150" t="s">
        <v>49</v>
      </c>
      <c r="C44" s="34" t="s">
        <v>64</v>
      </c>
      <c r="D44" s="36" t="s">
        <v>26</v>
      </c>
      <c r="E44" s="128" t="s">
        <v>27</v>
      </c>
      <c r="F44" s="128" t="s">
        <v>28</v>
      </c>
      <c r="G44" s="37">
        <f>G45+G46+G47+G48+G49+G51+G52+G53+G54+G55+G56</f>
        <v>170352.04100000003</v>
      </c>
      <c r="H44" s="37">
        <f>H45+H46+H47+H48+H49+H51+H52+H53+H54+H55+H56</f>
        <v>28960.71</v>
      </c>
      <c r="I44" s="37">
        <f t="shared" ref="I44:J44" si="9">I45+I46+I47+I48+I49+I51+I52+I53+I54+I55+I56</f>
        <v>108700.74</v>
      </c>
      <c r="J44" s="37">
        <f t="shared" si="9"/>
        <v>32690.591</v>
      </c>
    </row>
    <row r="45" spans="1:15" ht="69" customHeight="1" x14ac:dyDescent="0.25">
      <c r="A45" s="19"/>
      <c r="B45" s="177"/>
      <c r="C45" s="28" t="s">
        <v>7</v>
      </c>
      <c r="D45" s="6"/>
      <c r="E45" s="129"/>
      <c r="F45" s="129"/>
      <c r="G45" s="41">
        <f t="shared" si="4"/>
        <v>13871.67</v>
      </c>
      <c r="H45" s="41">
        <v>13871.67</v>
      </c>
      <c r="I45" s="41">
        <v>0</v>
      </c>
      <c r="J45" s="41">
        <v>0</v>
      </c>
      <c r="M45" s="5"/>
      <c r="N45" s="5"/>
      <c r="O45" s="5"/>
    </row>
    <row r="46" spans="1:15" ht="70.5" customHeight="1" x14ac:dyDescent="0.25">
      <c r="A46" s="19"/>
      <c r="B46" s="19"/>
      <c r="C46" s="28" t="s">
        <v>55</v>
      </c>
      <c r="D46" s="6"/>
      <c r="E46" s="6"/>
      <c r="F46" s="6"/>
      <c r="G46" s="41">
        <f t="shared" si="4"/>
        <v>6939.37</v>
      </c>
      <c r="H46" s="41">
        <v>6939.37</v>
      </c>
      <c r="I46" s="41">
        <v>0</v>
      </c>
      <c r="J46" s="41">
        <v>0</v>
      </c>
    </row>
    <row r="47" spans="1:15" ht="48" x14ac:dyDescent="0.25">
      <c r="A47" s="19"/>
      <c r="B47" s="19"/>
      <c r="C47" s="28" t="s">
        <v>56</v>
      </c>
      <c r="D47" s="6"/>
      <c r="E47" s="6"/>
      <c r="F47" s="6"/>
      <c r="G47" s="41">
        <f t="shared" si="4"/>
        <v>2409.67</v>
      </c>
      <c r="H47" s="41">
        <v>2409.67</v>
      </c>
      <c r="I47" s="41">
        <v>0</v>
      </c>
      <c r="J47" s="41">
        <v>0</v>
      </c>
    </row>
    <row r="48" spans="1:15" ht="60" x14ac:dyDescent="0.25">
      <c r="A48" s="19"/>
      <c r="B48" s="19"/>
      <c r="C48" s="7" t="s">
        <v>8</v>
      </c>
      <c r="D48" s="6"/>
      <c r="E48" s="6"/>
      <c r="F48" s="6"/>
      <c r="G48" s="41">
        <f t="shared" si="4"/>
        <v>21280.591</v>
      </c>
      <c r="H48" s="41">
        <v>170</v>
      </c>
      <c r="I48" s="41">
        <v>0</v>
      </c>
      <c r="J48" s="41">
        <v>21110.591</v>
      </c>
    </row>
    <row r="49" spans="1:10" ht="60" x14ac:dyDescent="0.25">
      <c r="A49" s="19"/>
      <c r="B49" s="19"/>
      <c r="C49" s="28" t="s">
        <v>60</v>
      </c>
      <c r="D49" s="6"/>
      <c r="E49" s="6"/>
      <c r="F49" s="6"/>
      <c r="G49" s="41">
        <f t="shared" si="4"/>
        <v>7339.8190000000004</v>
      </c>
      <c r="H49" s="41">
        <v>100</v>
      </c>
      <c r="I49" s="41">
        <v>7239.8190000000004</v>
      </c>
      <c r="J49" s="41">
        <v>0</v>
      </c>
    </row>
    <row r="50" spans="1:10" ht="80.25" hidden="1" customHeight="1" x14ac:dyDescent="0.25">
      <c r="A50" s="19"/>
      <c r="B50" s="19"/>
      <c r="C50" s="28" t="s">
        <v>9</v>
      </c>
      <c r="D50" s="6"/>
      <c r="E50" s="6"/>
      <c r="F50" s="6"/>
      <c r="G50" s="41"/>
      <c r="H50" s="41"/>
      <c r="I50" s="41"/>
      <c r="J50" s="41"/>
    </row>
    <row r="51" spans="1:10" ht="48" x14ac:dyDescent="0.25">
      <c r="A51" s="19"/>
      <c r="B51" s="19"/>
      <c r="C51" s="28" t="s">
        <v>57</v>
      </c>
      <c r="D51" s="6"/>
      <c r="E51" s="6"/>
      <c r="F51" s="6"/>
      <c r="G51" s="41">
        <f t="shared" si="4"/>
        <v>3200</v>
      </c>
      <c r="H51" s="41">
        <v>3200</v>
      </c>
      <c r="I51" s="41">
        <v>0</v>
      </c>
      <c r="J51" s="41">
        <v>0</v>
      </c>
    </row>
    <row r="52" spans="1:10" ht="60" x14ac:dyDescent="0.25">
      <c r="A52" s="19"/>
      <c r="B52" s="19"/>
      <c r="C52" s="28" t="s">
        <v>76</v>
      </c>
      <c r="D52" s="6"/>
      <c r="E52" s="6"/>
      <c r="F52" s="6"/>
      <c r="G52" s="41">
        <f t="shared" si="4"/>
        <v>12529.704</v>
      </c>
      <c r="H52" s="41">
        <v>100</v>
      </c>
      <c r="I52" s="41">
        <v>12429.704</v>
      </c>
      <c r="J52" s="41">
        <v>0</v>
      </c>
    </row>
    <row r="53" spans="1:10" ht="48" x14ac:dyDescent="0.25">
      <c r="A53" s="24"/>
      <c r="B53" s="24"/>
      <c r="C53" s="28" t="s">
        <v>10</v>
      </c>
      <c r="D53" s="7"/>
      <c r="E53" s="7"/>
      <c r="F53" s="7"/>
      <c r="G53" s="41">
        <f t="shared" si="4"/>
        <v>25131.217000000001</v>
      </c>
      <c r="H53" s="41">
        <v>600</v>
      </c>
      <c r="I53" s="41">
        <v>24531.217000000001</v>
      </c>
      <c r="J53" s="41">
        <v>0</v>
      </c>
    </row>
    <row r="54" spans="1:10" ht="72" x14ac:dyDescent="0.25">
      <c r="A54" s="27"/>
      <c r="B54" s="14"/>
      <c r="C54" s="4" t="s">
        <v>61</v>
      </c>
      <c r="D54" s="8"/>
      <c r="E54" s="8"/>
      <c r="F54" s="33"/>
      <c r="G54" s="44">
        <f t="shared" si="4"/>
        <v>11850</v>
      </c>
      <c r="H54" s="41">
        <v>270</v>
      </c>
      <c r="I54" s="41">
        <v>0</v>
      </c>
      <c r="J54" s="41">
        <v>11580</v>
      </c>
    </row>
    <row r="55" spans="1:10" ht="48" x14ac:dyDescent="0.25">
      <c r="A55" s="32"/>
      <c r="B55" s="19"/>
      <c r="C55" s="107" t="s">
        <v>97</v>
      </c>
      <c r="D55" s="38"/>
      <c r="E55" s="38"/>
      <c r="F55" s="6"/>
      <c r="G55" s="44">
        <f t="shared" si="4"/>
        <v>50800</v>
      </c>
      <c r="H55" s="41">
        <v>800</v>
      </c>
      <c r="I55" s="41">
        <v>50000</v>
      </c>
      <c r="J55" s="41">
        <v>0</v>
      </c>
    </row>
    <row r="56" spans="1:10" ht="84" x14ac:dyDescent="0.25">
      <c r="A56" s="32"/>
      <c r="B56" s="19"/>
      <c r="C56" s="119" t="s">
        <v>84</v>
      </c>
      <c r="D56" s="39"/>
      <c r="E56" s="39"/>
      <c r="F56" s="7"/>
      <c r="G56" s="44">
        <f t="shared" si="4"/>
        <v>15000</v>
      </c>
      <c r="H56" s="41">
        <v>500</v>
      </c>
      <c r="I56" s="41">
        <v>14500</v>
      </c>
      <c r="J56" s="41">
        <v>0</v>
      </c>
    </row>
    <row r="57" spans="1:10" ht="49.5" customHeight="1" x14ac:dyDescent="0.25">
      <c r="A57" s="32"/>
      <c r="B57" s="19"/>
      <c r="C57" s="58" t="s">
        <v>63</v>
      </c>
      <c r="D57" s="59" t="s">
        <v>26</v>
      </c>
      <c r="E57" s="129" t="s">
        <v>27</v>
      </c>
      <c r="F57" s="46" t="s">
        <v>65</v>
      </c>
      <c r="G57" s="37">
        <f t="shared" si="4"/>
        <v>19335.99999</v>
      </c>
      <c r="H57" s="37">
        <f>H58+H59</f>
        <v>5244.55</v>
      </c>
      <c r="I57" s="37">
        <f t="shared" ref="I57:J57" si="10">I58+I59</f>
        <v>14091.449989999999</v>
      </c>
      <c r="J57" s="37">
        <f t="shared" si="10"/>
        <v>0</v>
      </c>
    </row>
    <row r="58" spans="1:10" ht="32.25" customHeight="1" x14ac:dyDescent="0.25">
      <c r="A58" s="32"/>
      <c r="B58" s="19"/>
      <c r="C58" s="60"/>
      <c r="D58" s="59"/>
      <c r="E58" s="129"/>
      <c r="F58" s="61" t="s">
        <v>78</v>
      </c>
      <c r="G58" s="41">
        <f t="shared" si="4"/>
        <v>244.55</v>
      </c>
      <c r="H58" s="41">
        <v>244.55</v>
      </c>
      <c r="I58" s="41">
        <v>0</v>
      </c>
      <c r="J58" s="41">
        <v>0</v>
      </c>
    </row>
    <row r="59" spans="1:10" ht="24" x14ac:dyDescent="0.25">
      <c r="A59" s="32"/>
      <c r="B59" s="24"/>
      <c r="C59" s="62"/>
      <c r="D59" s="63"/>
      <c r="E59" s="151"/>
      <c r="F59" s="61" t="s">
        <v>28</v>
      </c>
      <c r="G59" s="41">
        <f t="shared" si="4"/>
        <v>19091.449990000001</v>
      </c>
      <c r="H59" s="41">
        <v>5000</v>
      </c>
      <c r="I59" s="41">
        <v>14091.449989999999</v>
      </c>
      <c r="J59" s="41">
        <v>0</v>
      </c>
    </row>
    <row r="60" spans="1:10" x14ac:dyDescent="0.25">
      <c r="A60" s="24"/>
      <c r="B60" s="148" t="s">
        <v>13</v>
      </c>
      <c r="C60" s="146"/>
      <c r="D60" s="121"/>
      <c r="E60" s="127"/>
      <c r="F60" s="121"/>
      <c r="G60" s="37">
        <f>G44+G57</f>
        <v>189688.04099000004</v>
      </c>
      <c r="H60" s="37">
        <f>H44+H57</f>
        <v>34205.26</v>
      </c>
      <c r="I60" s="37">
        <f t="shared" ref="I60:J60" si="11">I44+I57</f>
        <v>122792.18999</v>
      </c>
      <c r="J60" s="37">
        <f t="shared" si="11"/>
        <v>32690.591</v>
      </c>
    </row>
    <row r="61" spans="1:10" ht="27.75" customHeight="1" x14ac:dyDescent="0.25">
      <c r="A61" s="125">
        <v>4</v>
      </c>
      <c r="B61" s="150" t="s">
        <v>50</v>
      </c>
      <c r="C61" s="15" t="s">
        <v>31</v>
      </c>
      <c r="D61" s="122" t="s">
        <v>26</v>
      </c>
      <c r="E61" s="152" t="s">
        <v>27</v>
      </c>
      <c r="F61" s="122" t="s">
        <v>28</v>
      </c>
      <c r="G61" s="37">
        <f>G62+G63+G64</f>
        <v>75184.67</v>
      </c>
      <c r="H61" s="37">
        <f t="shared" ref="H61:J61" si="12">H62+H63+H64</f>
        <v>1959.67</v>
      </c>
      <c r="I61" s="37">
        <f t="shared" si="12"/>
        <v>48225</v>
      </c>
      <c r="J61" s="37">
        <f t="shared" si="12"/>
        <v>25000</v>
      </c>
    </row>
    <row r="62" spans="1:10" ht="74.25" customHeight="1" x14ac:dyDescent="0.25">
      <c r="A62" s="123"/>
      <c r="B62" s="176"/>
      <c r="C62" s="120" t="s">
        <v>53</v>
      </c>
      <c r="D62" s="38"/>
      <c r="E62" s="153"/>
      <c r="F62" s="38"/>
      <c r="G62" s="41">
        <f t="shared" si="4"/>
        <v>24175</v>
      </c>
      <c r="H62" s="41">
        <v>450</v>
      </c>
      <c r="I62" s="41">
        <v>23725</v>
      </c>
      <c r="J62" s="41">
        <v>0</v>
      </c>
    </row>
    <row r="63" spans="1:10" ht="54.75" customHeight="1" x14ac:dyDescent="0.25">
      <c r="A63" s="124"/>
      <c r="B63" s="76"/>
      <c r="C63" s="126" t="s">
        <v>18</v>
      </c>
      <c r="D63" s="7"/>
      <c r="E63" s="7"/>
      <c r="F63" s="7"/>
      <c r="G63" s="44">
        <f t="shared" si="4"/>
        <v>1009.67</v>
      </c>
      <c r="H63" s="41">
        <v>1009.67</v>
      </c>
      <c r="I63" s="41">
        <v>0</v>
      </c>
      <c r="J63" s="41">
        <v>0</v>
      </c>
    </row>
    <row r="64" spans="1:10" ht="72" x14ac:dyDescent="0.25">
      <c r="A64" s="114"/>
      <c r="B64" s="115"/>
      <c r="C64" s="113" t="s">
        <v>95</v>
      </c>
      <c r="D64" s="28"/>
      <c r="E64" s="28"/>
      <c r="F64" s="28"/>
      <c r="G64" s="110">
        <f t="shared" si="4"/>
        <v>50000</v>
      </c>
      <c r="H64" s="111">
        <v>500</v>
      </c>
      <c r="I64" s="111">
        <v>24500</v>
      </c>
      <c r="J64" s="111">
        <v>25000</v>
      </c>
    </row>
    <row r="65" spans="1:10" x14ac:dyDescent="0.25">
      <c r="A65" s="70"/>
      <c r="B65" s="154" t="s">
        <v>13</v>
      </c>
      <c r="C65" s="147"/>
      <c r="D65" s="112"/>
      <c r="E65" s="112"/>
      <c r="F65" s="112"/>
      <c r="G65" s="37">
        <f>G61</f>
        <v>75184.67</v>
      </c>
      <c r="H65" s="37">
        <f t="shared" ref="H65:J65" si="13">H61</f>
        <v>1959.67</v>
      </c>
      <c r="I65" s="37">
        <f t="shared" si="13"/>
        <v>48225</v>
      </c>
      <c r="J65" s="37">
        <f t="shared" si="13"/>
        <v>25000</v>
      </c>
    </row>
    <row r="66" spans="1:10" ht="24" x14ac:dyDescent="0.25">
      <c r="A66" s="57">
        <v>5</v>
      </c>
      <c r="B66" s="178" t="s">
        <v>32</v>
      </c>
      <c r="C66" s="68" t="s">
        <v>82</v>
      </c>
      <c r="D66" s="99" t="s">
        <v>26</v>
      </c>
      <c r="E66" s="128" t="s">
        <v>27</v>
      </c>
      <c r="F66" s="99" t="s">
        <v>28</v>
      </c>
      <c r="G66" s="17">
        <f>G67+G68+G69+G70+G71</f>
        <v>127083.45699999999</v>
      </c>
      <c r="H66" s="37">
        <f t="shared" ref="H66:J66" si="14">H67+H68+H69+H70+H71</f>
        <v>4108.8369999999995</v>
      </c>
      <c r="I66" s="37">
        <f t="shared" si="14"/>
        <v>38700</v>
      </c>
      <c r="J66" s="37">
        <f t="shared" si="14"/>
        <v>84274.62</v>
      </c>
    </row>
    <row r="67" spans="1:10" ht="51.75" customHeight="1" x14ac:dyDescent="0.25">
      <c r="A67" s="66"/>
      <c r="B67" s="176"/>
      <c r="C67" s="4" t="s">
        <v>102</v>
      </c>
      <c r="D67" s="6"/>
      <c r="E67" s="142"/>
      <c r="F67" s="6"/>
      <c r="G67" s="44">
        <f t="shared" si="4"/>
        <v>87950</v>
      </c>
      <c r="H67" s="41">
        <v>2950</v>
      </c>
      <c r="I67" s="41">
        <v>10000</v>
      </c>
      <c r="J67" s="41">
        <v>75000</v>
      </c>
    </row>
    <row r="68" spans="1:10" ht="48" x14ac:dyDescent="0.25">
      <c r="A68" s="66"/>
      <c r="B68" s="176"/>
      <c r="C68" s="4" t="s">
        <v>96</v>
      </c>
      <c r="D68" s="6"/>
      <c r="E68" s="6"/>
      <c r="F68" s="6"/>
      <c r="G68" s="44">
        <f t="shared" si="4"/>
        <v>8.8369999999999997</v>
      </c>
      <c r="H68" s="41">
        <v>8.8369999999999997</v>
      </c>
      <c r="I68" s="41">
        <v>0</v>
      </c>
      <c r="J68" s="41">
        <v>0</v>
      </c>
    </row>
    <row r="69" spans="1:10" ht="40.5" customHeight="1" x14ac:dyDescent="0.25">
      <c r="A69" s="66"/>
      <c r="B69" s="176"/>
      <c r="C69" s="4" t="s">
        <v>99</v>
      </c>
      <c r="D69" s="6"/>
      <c r="E69" s="6"/>
      <c r="F69" s="6"/>
      <c r="G69" s="44">
        <f t="shared" si="4"/>
        <v>19624.620000000003</v>
      </c>
      <c r="H69" s="41">
        <v>350</v>
      </c>
      <c r="I69" s="41">
        <v>10000</v>
      </c>
      <c r="J69" s="41">
        <v>9274.6200000000008</v>
      </c>
    </row>
    <row r="70" spans="1:10" ht="65.25" customHeight="1" x14ac:dyDescent="0.25">
      <c r="A70" s="66"/>
      <c r="B70" s="69"/>
      <c r="C70" s="4" t="s">
        <v>101</v>
      </c>
      <c r="D70" s="7"/>
      <c r="E70" s="7"/>
      <c r="F70" s="7"/>
      <c r="G70" s="44">
        <f t="shared" si="4"/>
        <v>19500</v>
      </c>
      <c r="H70" s="41">
        <v>800</v>
      </c>
      <c r="I70" s="41">
        <v>18700</v>
      </c>
      <c r="J70" s="41">
        <v>0</v>
      </c>
    </row>
    <row r="71" spans="1:10" ht="48" hidden="1" x14ac:dyDescent="0.25">
      <c r="A71" s="97"/>
      <c r="B71" s="69"/>
      <c r="C71" s="96" t="s">
        <v>100</v>
      </c>
      <c r="D71" s="7"/>
      <c r="E71" s="7"/>
      <c r="F71" s="7"/>
      <c r="G71" s="110">
        <f t="shared" si="4"/>
        <v>0</v>
      </c>
      <c r="H71" s="110"/>
      <c r="I71" s="110"/>
      <c r="J71" s="110"/>
    </row>
    <row r="72" spans="1:10" ht="72" x14ac:dyDescent="0.25">
      <c r="A72" s="66"/>
      <c r="B72" s="67"/>
      <c r="C72" s="68" t="s">
        <v>83</v>
      </c>
      <c r="D72" s="100" t="s">
        <v>26</v>
      </c>
      <c r="E72" s="52" t="s">
        <v>27</v>
      </c>
      <c r="F72" s="46" t="s">
        <v>28</v>
      </c>
      <c r="G72" s="17">
        <f t="shared" si="4"/>
        <v>23554.6</v>
      </c>
      <c r="H72" s="17">
        <f>2340.363+710</f>
        <v>3050.3629999999998</v>
      </c>
      <c r="I72" s="17">
        <f>5504.237+7500</f>
        <v>13004.237000000001</v>
      </c>
      <c r="J72" s="17">
        <v>7500</v>
      </c>
    </row>
    <row r="73" spans="1:10" x14ac:dyDescent="0.25">
      <c r="A73" s="70"/>
      <c r="B73" s="146" t="s">
        <v>13</v>
      </c>
      <c r="C73" s="147"/>
      <c r="D73" s="56"/>
      <c r="E73" s="64"/>
      <c r="F73" s="71"/>
      <c r="G73" s="37">
        <f>G66+G72</f>
        <v>150638.057</v>
      </c>
      <c r="H73" s="37">
        <f>H66+H72</f>
        <v>7159.1999999999989</v>
      </c>
      <c r="I73" s="37">
        <f>I66+I72</f>
        <v>51704.237000000001</v>
      </c>
      <c r="J73" s="37">
        <f>J66+J72</f>
        <v>91774.62</v>
      </c>
    </row>
    <row r="74" spans="1:10" ht="36" x14ac:dyDescent="0.25">
      <c r="A74" s="175">
        <v>6</v>
      </c>
      <c r="B74" s="180" t="s">
        <v>51</v>
      </c>
      <c r="C74" s="72" t="s">
        <v>33</v>
      </c>
      <c r="D74" s="35" t="s">
        <v>26</v>
      </c>
      <c r="E74" s="128" t="s">
        <v>27</v>
      </c>
      <c r="F74" s="36" t="s">
        <v>28</v>
      </c>
      <c r="G74" s="17">
        <f>G75</f>
        <v>50000</v>
      </c>
      <c r="H74" s="37">
        <f t="shared" ref="H74:J74" si="15">H75</f>
        <v>1000</v>
      </c>
      <c r="I74" s="37">
        <f t="shared" si="15"/>
        <v>49000</v>
      </c>
      <c r="J74" s="37">
        <f t="shared" si="15"/>
        <v>0</v>
      </c>
    </row>
    <row r="75" spans="1:10" ht="42" customHeight="1" x14ac:dyDescent="0.25">
      <c r="A75" s="168"/>
      <c r="B75" s="180"/>
      <c r="C75" s="42" t="s">
        <v>35</v>
      </c>
      <c r="D75" s="73"/>
      <c r="E75" s="143"/>
      <c r="F75" s="56"/>
      <c r="G75" s="44">
        <f t="shared" ref="G75" si="16">H75+I75+J75</f>
        <v>50000</v>
      </c>
      <c r="H75" s="41">
        <v>1000</v>
      </c>
      <c r="I75" s="41">
        <v>49000</v>
      </c>
      <c r="J75" s="41">
        <v>0</v>
      </c>
    </row>
    <row r="76" spans="1:10" x14ac:dyDescent="0.25">
      <c r="A76" s="169"/>
      <c r="B76" s="147" t="s">
        <v>13</v>
      </c>
      <c r="C76" s="147"/>
      <c r="D76" s="84"/>
      <c r="E76" s="84"/>
      <c r="F76" s="84"/>
      <c r="G76" s="37">
        <f>G74</f>
        <v>50000</v>
      </c>
      <c r="H76" s="37">
        <f t="shared" ref="H76:J76" si="17">H74</f>
        <v>1000</v>
      </c>
      <c r="I76" s="37">
        <f t="shared" si="17"/>
        <v>49000</v>
      </c>
      <c r="J76" s="37">
        <f t="shared" si="17"/>
        <v>0</v>
      </c>
    </row>
    <row r="77" spans="1:10" ht="36.75" customHeight="1" x14ac:dyDescent="0.25">
      <c r="A77" s="85" t="s">
        <v>36</v>
      </c>
      <c r="B77" s="150" t="s">
        <v>12</v>
      </c>
      <c r="C77" s="102" t="s">
        <v>52</v>
      </c>
      <c r="D77" s="103" t="s">
        <v>26</v>
      </c>
      <c r="E77" s="132" t="s">
        <v>27</v>
      </c>
      <c r="F77" s="104" t="s">
        <v>28</v>
      </c>
      <c r="G77" s="105">
        <f>G78+G79+G80+G81</f>
        <v>0</v>
      </c>
      <c r="H77" s="106">
        <f>H78+H79+H80+H81</f>
        <v>0</v>
      </c>
      <c r="I77" s="106">
        <f t="shared" ref="I77:J77" si="18">I78+I79+I80+I81</f>
        <v>0</v>
      </c>
      <c r="J77" s="106">
        <f t="shared" si="18"/>
        <v>0</v>
      </c>
    </row>
    <row r="78" spans="1:10" ht="36" x14ac:dyDescent="0.25">
      <c r="A78" s="86"/>
      <c r="B78" s="142"/>
      <c r="C78" s="107" t="s">
        <v>19</v>
      </c>
      <c r="D78" s="108"/>
      <c r="E78" s="133"/>
      <c r="F78" s="109"/>
      <c r="G78" s="110">
        <f>H78+I78+J78</f>
        <v>0</v>
      </c>
      <c r="H78" s="111">
        <v>0</v>
      </c>
      <c r="I78" s="111">
        <v>0</v>
      </c>
      <c r="J78" s="111">
        <v>0</v>
      </c>
    </row>
    <row r="79" spans="1:10" x14ac:dyDescent="0.25">
      <c r="A79" s="86"/>
      <c r="B79" s="74"/>
      <c r="C79" s="107" t="s">
        <v>58</v>
      </c>
      <c r="D79" s="108"/>
      <c r="E79" s="133"/>
      <c r="F79" s="109"/>
      <c r="G79" s="110">
        <f t="shared" ref="G79:G81" si="19">H79+I79+J79</f>
        <v>0</v>
      </c>
      <c r="H79" s="111">
        <v>0</v>
      </c>
      <c r="I79" s="111">
        <v>0</v>
      </c>
      <c r="J79" s="111">
        <v>0</v>
      </c>
    </row>
    <row r="80" spans="1:10" ht="24" x14ac:dyDescent="0.25">
      <c r="A80" s="86"/>
      <c r="B80" s="74"/>
      <c r="C80" s="107" t="s">
        <v>21</v>
      </c>
      <c r="D80" s="108"/>
      <c r="E80" s="133"/>
      <c r="F80" s="109"/>
      <c r="G80" s="110">
        <f t="shared" si="19"/>
        <v>0</v>
      </c>
      <c r="H80" s="111">
        <v>0</v>
      </c>
      <c r="I80" s="111">
        <v>0</v>
      </c>
      <c r="J80" s="111">
        <v>0</v>
      </c>
    </row>
    <row r="81" spans="1:13" ht="24" x14ac:dyDescent="0.25">
      <c r="A81" s="86"/>
      <c r="B81" s="76"/>
      <c r="C81" s="4" t="s">
        <v>20</v>
      </c>
      <c r="D81" s="39"/>
      <c r="E81" s="39"/>
      <c r="F81" s="7"/>
      <c r="G81" s="44">
        <f t="shared" si="19"/>
        <v>0</v>
      </c>
      <c r="H81" s="41">
        <v>0</v>
      </c>
      <c r="I81" s="41">
        <v>0</v>
      </c>
      <c r="J81" s="41">
        <v>0</v>
      </c>
    </row>
    <row r="82" spans="1:13" x14ac:dyDescent="0.25">
      <c r="A82" s="75"/>
      <c r="B82" s="148" t="s">
        <v>13</v>
      </c>
      <c r="C82" s="149"/>
      <c r="D82" s="77"/>
      <c r="E82" s="77"/>
      <c r="F82" s="77"/>
      <c r="G82" s="78">
        <f>G77</f>
        <v>0</v>
      </c>
      <c r="H82" s="78">
        <f>H77</f>
        <v>0</v>
      </c>
      <c r="I82" s="78">
        <f t="shared" ref="I82:J82" si="20">I77</f>
        <v>0</v>
      </c>
      <c r="J82" s="78">
        <f t="shared" si="20"/>
        <v>0</v>
      </c>
    </row>
    <row r="83" spans="1:13" x14ac:dyDescent="0.25">
      <c r="A83" s="81"/>
      <c r="B83" s="139" t="s">
        <v>66</v>
      </c>
      <c r="C83" s="140"/>
      <c r="D83" s="140"/>
      <c r="E83" s="140"/>
      <c r="F83" s="141"/>
      <c r="G83" s="80">
        <f>G43+G32+G60+G65+G73+G76+G82</f>
        <v>1143511.6769900001</v>
      </c>
      <c r="H83" s="80">
        <f>H43+H32+H60+H65+H73+H76+H82</f>
        <v>126290.23699999999</v>
      </c>
      <c r="I83" s="80">
        <f t="shared" ref="I83:J83" si="21">I43+I32+I60+I65+I73+I76+I82</f>
        <v>464039.20899000001</v>
      </c>
      <c r="J83" s="80">
        <f t="shared" si="21"/>
        <v>553182.23100000003</v>
      </c>
      <c r="M83" s="5"/>
    </row>
    <row r="84" spans="1:13" x14ac:dyDescent="0.25">
      <c r="A84" s="79"/>
      <c r="B84" s="137" t="s">
        <v>81</v>
      </c>
      <c r="C84" s="144"/>
      <c r="D84" s="144"/>
      <c r="E84" s="144"/>
      <c r="F84" s="145"/>
      <c r="G84" s="51">
        <f t="shared" ref="G84:G89" si="22">H84+I84+J84</f>
        <v>372.15</v>
      </c>
      <c r="H84" s="51">
        <f>H58+H37</f>
        <v>372.15</v>
      </c>
      <c r="I84" s="51">
        <f>I58+I37</f>
        <v>0</v>
      </c>
      <c r="J84" s="51">
        <f>J58+J37</f>
        <v>0</v>
      </c>
      <c r="M84" s="5"/>
    </row>
    <row r="85" spans="1:13" x14ac:dyDescent="0.25">
      <c r="A85" s="81"/>
      <c r="B85" s="137" t="s">
        <v>77</v>
      </c>
      <c r="C85" s="144"/>
      <c r="D85" s="144"/>
      <c r="E85" s="144"/>
      <c r="F85" s="145"/>
      <c r="G85" s="51">
        <f>H85+I85+J85</f>
        <v>1140153.0369899999</v>
      </c>
      <c r="H85" s="41">
        <f>H32+H43+H60+H65+H73+H76+H82-H42-H58-H37</f>
        <v>122931.59699999998</v>
      </c>
      <c r="I85" s="41">
        <f t="shared" ref="I85:J85" si="23">I32+I43+I60+I65+I73+I76+I82-I42-I58-I37</f>
        <v>464039.20899000001</v>
      </c>
      <c r="J85" s="41">
        <f t="shared" si="23"/>
        <v>553182.23100000003</v>
      </c>
      <c r="M85" s="5"/>
    </row>
    <row r="86" spans="1:13" x14ac:dyDescent="0.25">
      <c r="A86" s="47"/>
      <c r="B86" s="134" t="s">
        <v>91</v>
      </c>
      <c r="C86" s="135"/>
      <c r="D86" s="135"/>
      <c r="E86" s="135"/>
      <c r="F86" s="136"/>
      <c r="G86" s="82"/>
      <c r="H86" s="22"/>
      <c r="I86" s="22"/>
      <c r="J86" s="22"/>
      <c r="L86" s="5"/>
      <c r="M86" s="5"/>
    </row>
    <row r="87" spans="1:13" x14ac:dyDescent="0.25">
      <c r="A87" s="47"/>
      <c r="B87" s="179" t="s">
        <v>68</v>
      </c>
      <c r="C87" s="134"/>
      <c r="D87" s="89"/>
      <c r="E87" s="89"/>
      <c r="F87" s="90"/>
      <c r="G87" s="82">
        <f t="shared" si="22"/>
        <v>6602.8379999999997</v>
      </c>
      <c r="H87" s="22">
        <v>6602.8379999999997</v>
      </c>
      <c r="I87" s="22">
        <v>0</v>
      </c>
      <c r="J87" s="22">
        <v>0</v>
      </c>
      <c r="L87" s="5"/>
      <c r="M87" s="5"/>
    </row>
    <row r="88" spans="1:13" x14ac:dyDescent="0.25">
      <c r="A88" s="47"/>
      <c r="B88" s="179" t="s">
        <v>92</v>
      </c>
      <c r="C88" s="134"/>
      <c r="D88" s="89"/>
      <c r="E88" s="89"/>
      <c r="F88" s="90"/>
      <c r="G88" s="82">
        <f t="shared" si="22"/>
        <v>7444.63</v>
      </c>
      <c r="H88" s="22">
        <v>7444.63</v>
      </c>
      <c r="I88" s="22">
        <v>0</v>
      </c>
      <c r="J88" s="22">
        <v>0</v>
      </c>
      <c r="L88" s="5"/>
      <c r="M88" s="5"/>
    </row>
    <row r="89" spans="1:13" ht="19.5" x14ac:dyDescent="0.35">
      <c r="A89" s="83"/>
      <c r="B89" s="137" t="s">
        <v>67</v>
      </c>
      <c r="C89" s="137"/>
      <c r="D89" s="137"/>
      <c r="E89" s="137"/>
      <c r="F89" s="138"/>
      <c r="G89" s="51">
        <f t="shared" si="22"/>
        <v>2986.49</v>
      </c>
      <c r="H89" s="41">
        <v>2986.49</v>
      </c>
      <c r="I89" s="41">
        <v>0</v>
      </c>
      <c r="J89" s="41">
        <v>0</v>
      </c>
      <c r="M89" s="5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3" ht="24" customHeight="1" x14ac:dyDescent="0.35">
      <c r="A92" s="1"/>
      <c r="H92" s="2"/>
      <c r="I92" s="1"/>
      <c r="J92" s="1"/>
    </row>
    <row r="93" spans="1:13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3" ht="19.5" x14ac:dyDescent="0.35">
      <c r="A94" s="2" t="s">
        <v>85</v>
      </c>
      <c r="B94" s="3"/>
      <c r="C94" s="1"/>
      <c r="D94" s="1"/>
      <c r="E94" s="2" t="s">
        <v>86</v>
      </c>
    </row>
  </sheetData>
  <mergeCells count="50">
    <mergeCell ref="I3:J3"/>
    <mergeCell ref="B87:C87"/>
    <mergeCell ref="B88:C88"/>
    <mergeCell ref="A74:A76"/>
    <mergeCell ref="B76:C76"/>
    <mergeCell ref="B74:B75"/>
    <mergeCell ref="B43:C43"/>
    <mergeCell ref="A33:A34"/>
    <mergeCell ref="B61:B62"/>
    <mergeCell ref="B44:B45"/>
    <mergeCell ref="B66:B69"/>
    <mergeCell ref="B60:C60"/>
    <mergeCell ref="A5:J5"/>
    <mergeCell ref="A4:J4"/>
    <mergeCell ref="H7:J7"/>
    <mergeCell ref="G7:G9"/>
    <mergeCell ref="B32:C32"/>
    <mergeCell ref="B29:B31"/>
    <mergeCell ref="A29:A31"/>
    <mergeCell ref="E7:E9"/>
    <mergeCell ref="F7:F9"/>
    <mergeCell ref="A7:A9"/>
    <mergeCell ref="B7:B9"/>
    <mergeCell ref="C7:C9"/>
    <mergeCell ref="D7:D9"/>
    <mergeCell ref="I8:J8"/>
    <mergeCell ref="F26:F27"/>
    <mergeCell ref="H8:H9"/>
    <mergeCell ref="E11:E15"/>
    <mergeCell ref="E22:E23"/>
    <mergeCell ref="E26:E29"/>
    <mergeCell ref="E33:E34"/>
    <mergeCell ref="E44:E45"/>
    <mergeCell ref="E38:E41"/>
    <mergeCell ref="F44:F45"/>
    <mergeCell ref="B33:B34"/>
    <mergeCell ref="E77:E80"/>
    <mergeCell ref="B86:F86"/>
    <mergeCell ref="B89:F89"/>
    <mergeCell ref="B83:F83"/>
    <mergeCell ref="E66:E67"/>
    <mergeCell ref="E74:E75"/>
    <mergeCell ref="B84:F84"/>
    <mergeCell ref="B73:C73"/>
    <mergeCell ref="B82:C82"/>
    <mergeCell ref="B77:B78"/>
    <mergeCell ref="E57:E59"/>
    <mergeCell ref="B85:F85"/>
    <mergeCell ref="E61:E62"/>
    <mergeCell ref="B65:C65"/>
  </mergeCells>
  <pageMargins left="0.70866141732283472" right="0.70866141732283472" top="0.98425196850393704" bottom="0.59055118110236227" header="0.31496062992125984" footer="0.31496062992125984"/>
  <pageSetup paperSize="9" scale="95" orientation="landscape" r:id="rId1"/>
  <headerFooter differentFirst="1">
    <oddHeader xml:space="preserve">&amp;C&amp;"Times New Roman,обычный"&amp;14&amp;P&amp;R&amp;"Times New Roman,курсив"&amp;12Продовження додатка 2
</oddHeader>
  </headerFooter>
  <rowBreaks count="1" manualBreakCount="1"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2019-03-01T14:35:50Z</dcterms:modified>
</cp:coreProperties>
</file>