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15" windowWidth="15480" windowHeight="11460"/>
  </bookViews>
  <sheets>
    <sheet name="Лист1 (2)" sheetId="4" r:id="rId1"/>
    <sheet name="Лист3" sheetId="3" r:id="rId2"/>
  </sheets>
  <definedNames>
    <definedName name="_xlnm.Print_Titles" localSheetId="0">'Лист1 (2)'!$20:$21</definedName>
    <definedName name="_xlnm.Print_Area" localSheetId="0">'Лист1 (2)'!$A$1:$K$93</definedName>
  </definedNames>
  <calcPr calcId="145621"/>
</workbook>
</file>

<file path=xl/calcChain.xml><?xml version="1.0" encoding="utf-8"?>
<calcChain xmlns="http://schemas.openxmlformats.org/spreadsheetml/2006/main">
  <c r="G12" i="4" l="1"/>
  <c r="J12" i="4" s="1"/>
  <c r="J13" i="4"/>
  <c r="H14" i="4"/>
  <c r="J14" i="4" s="1"/>
  <c r="J15" i="4"/>
  <c r="J29" i="4" s="1"/>
  <c r="J16" i="4"/>
  <c r="J17" i="4"/>
  <c r="J18" i="4"/>
  <c r="J30" i="4" s="1"/>
  <c r="J90" i="4" s="1"/>
  <c r="J19" i="4"/>
  <c r="H28" i="4"/>
  <c r="I28" i="4"/>
  <c r="G29" i="4"/>
  <c r="H29" i="4"/>
  <c r="I29" i="4"/>
  <c r="G30" i="4"/>
  <c r="G31" i="4"/>
  <c r="H31" i="4"/>
  <c r="I31" i="4"/>
  <c r="J34" i="4"/>
  <c r="J35" i="4"/>
  <c r="J36" i="4"/>
  <c r="H37" i="4"/>
  <c r="H44" i="4" s="1"/>
  <c r="J38" i="4"/>
  <c r="G39" i="4"/>
  <c r="J39" i="4" s="1"/>
  <c r="J40" i="4"/>
  <c r="J41" i="4"/>
  <c r="J42" i="4"/>
  <c r="J43" i="4"/>
  <c r="I44" i="4"/>
  <c r="G45" i="4"/>
  <c r="G89" i="4" s="1"/>
  <c r="H45" i="4"/>
  <c r="H89" i="4" s="1"/>
  <c r="I45" i="4"/>
  <c r="G46" i="4"/>
  <c r="H46" i="4"/>
  <c r="H91" i="4" s="1"/>
  <c r="I46" i="4"/>
  <c r="I91" i="4" s="1"/>
  <c r="J46" i="4"/>
  <c r="J91" i="4" s="1"/>
  <c r="J47" i="4"/>
  <c r="J48" i="4"/>
  <c r="J49" i="4"/>
  <c r="G50" i="4"/>
  <c r="H50" i="4"/>
  <c r="I50" i="4"/>
  <c r="I63" i="4"/>
  <c r="J63" i="4" s="1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G79" i="4"/>
  <c r="H79" i="4"/>
  <c r="G80" i="4"/>
  <c r="J80" i="4" s="1"/>
  <c r="G81" i="4"/>
  <c r="H81" i="4"/>
  <c r="H82" i="4" s="1"/>
  <c r="I82" i="4"/>
  <c r="J83" i="4"/>
  <c r="J84" i="4"/>
  <c r="J85" i="4"/>
  <c r="G86" i="4"/>
  <c r="H86" i="4"/>
  <c r="I86" i="4"/>
  <c r="I89" i="4"/>
  <c r="G90" i="4"/>
  <c r="H90" i="4"/>
  <c r="I90" i="4"/>
  <c r="G91" i="4"/>
  <c r="G92" i="4"/>
  <c r="H92" i="4"/>
  <c r="I92" i="4"/>
  <c r="J92" i="4"/>
  <c r="J86" i="4" l="1"/>
  <c r="J50" i="4"/>
  <c r="G44" i="4"/>
  <c r="J44" i="4"/>
  <c r="J79" i="4"/>
  <c r="J81" i="4"/>
  <c r="I79" i="4"/>
  <c r="I88" i="4" s="1"/>
  <c r="I87" i="4" s="1"/>
  <c r="H88" i="4"/>
  <c r="H87" i="4" s="1"/>
  <c r="G28" i="4"/>
  <c r="J45" i="4"/>
  <c r="J89" i="4" s="1"/>
  <c r="J28" i="4"/>
  <c r="G82" i="4"/>
  <c r="J82" i="4" l="1"/>
  <c r="J88" i="4" s="1"/>
  <c r="J87" i="4" s="1"/>
  <c r="G88" i="4"/>
  <c r="G87" i="4" s="1"/>
  <c r="F7" i="3" l="1"/>
  <c r="F9" i="3" s="1"/>
  <c r="D9" i="3"/>
  <c r="E9" i="3"/>
  <c r="C9" i="3"/>
  <c r="G7" i="3"/>
  <c r="G9" i="3" s="1"/>
  <c r="J9" i="3" l="1"/>
  <c r="J7" i="3"/>
</calcChain>
</file>

<file path=xl/sharedStrings.xml><?xml version="1.0" encoding="utf-8"?>
<sst xmlns="http://schemas.openxmlformats.org/spreadsheetml/2006/main" count="214" uniqueCount="110">
  <si>
    <t>Назва напряму діяльності (пріоритетні завдання) </t>
  </si>
  <si>
    <t>Перелік заходів програми </t>
  </si>
  <si>
    <t>Виконавці </t>
  </si>
  <si>
    <t>Міський бюджет</t>
  </si>
  <si>
    <t xml:space="preserve">Міський бюджет </t>
  </si>
  <si>
    <t>2017-2019</t>
  </si>
  <si>
    <t>2. Комунальне майно</t>
  </si>
  <si>
    <t>2017 рік</t>
  </si>
  <si>
    <t xml:space="preserve">2018 рік </t>
  </si>
  <si>
    <t>2019 рік</t>
  </si>
  <si>
    <t xml:space="preserve">   </t>
  </si>
  <si>
    <t>Усього</t>
  </si>
  <si>
    <t>1. Утримання, ремонт, рекон-струкція жит-лового фонду</t>
  </si>
  <si>
    <t>3. Санітарна очистка міста</t>
  </si>
  <si>
    <t xml:space="preserve">               </t>
  </si>
  <si>
    <t xml:space="preserve"> </t>
  </si>
  <si>
    <t>Орієнтовні обсяги потреби в фінансуванні (вартість),  тис. гривень, у тому числі:</t>
  </si>
  <si>
    <t>Очікуваний результат </t>
  </si>
  <si>
    <t xml:space="preserve">Строк, роки </t>
  </si>
  <si>
    <t xml:space="preserve">                                          </t>
  </si>
  <si>
    <t>Секретар міської ради</t>
  </si>
  <si>
    <t>Усього за Програмою, у тому числі</t>
  </si>
  <si>
    <t>Власні надхо-дження</t>
  </si>
  <si>
    <t>1.1. Капітальний ремонт ліфтів</t>
  </si>
  <si>
    <t>1.4. Охорона об'єктів житлового фонду</t>
  </si>
  <si>
    <t>2.3. Виготовлення технічної та іншої документації на об'єкти житлового  фонду</t>
  </si>
  <si>
    <t>3.2. Ліквідація стихійних звалищ</t>
  </si>
  <si>
    <t>4.4. Реконструкція схеми теплопостачання</t>
  </si>
  <si>
    <t>4.5. Демонтаж димової труби котельні "Прорізна, 87"</t>
  </si>
  <si>
    <t xml:space="preserve">1.6. Заходи з виконання доручень виборців депутатами обласної ради </t>
  </si>
  <si>
    <t>2018-2019</t>
  </si>
  <si>
    <t>3.3. Придбання контейнерних систем для розміщення контейнерів для збору твердих побутових відходів</t>
  </si>
  <si>
    <r>
      <t>5.2. Інші  заходи, пов</t>
    </r>
    <r>
      <rPr>
        <sz val="20"/>
        <color indexed="8"/>
        <rFont val="Calibri"/>
        <family val="2"/>
        <charset val="204"/>
      </rPr>
      <t>'</t>
    </r>
    <r>
      <rPr>
        <sz val="20"/>
        <color indexed="8"/>
        <rFont val="Times New Roman"/>
        <family val="1"/>
        <charset val="204"/>
      </rPr>
      <t>язані з економічною діяльністю закладу</t>
    </r>
  </si>
  <si>
    <t>1.5. Придбання та встановлення аншлагів</t>
  </si>
  <si>
    <r>
      <t>Перелік завдань і заходів  Програми розвитку та утримання житлово-комунального                                                                                                                     господарства міста на період 2017</t>
    </r>
    <r>
      <rPr>
        <b/>
        <sz val="28"/>
        <color indexed="8"/>
        <rFont val="Times New Roman"/>
        <family val="1"/>
        <charset val="204"/>
      </rPr>
      <t>–</t>
    </r>
    <r>
      <rPr>
        <b/>
        <i/>
        <sz val="28"/>
        <color indexed="8"/>
        <rFont val="Times New Roman"/>
        <family val="1"/>
        <charset val="204"/>
      </rPr>
      <t xml:space="preserve"> 2019 років</t>
    </r>
  </si>
  <si>
    <t>1.7. Фінансування переможців обласного конкурсу мікропроектів з енергоефектив-ності та енергозбереження серед органів самоорганізації населення й ОСББ</t>
  </si>
  <si>
    <t>4.8. Оснащення вузлами комерці-йного обліку те-плової енергії житлових будин-ків, приєднаних до зовнішніх інженерних мереж</t>
  </si>
  <si>
    <t>1.3. Капітальний, поточний ремонт та реконструкція житлового фонду</t>
  </si>
  <si>
    <t>Джерела фінансування </t>
  </si>
  <si>
    <t>1.2. Експертне обстеження ліфтів</t>
  </si>
  <si>
    <t xml:space="preserve">Субвенція з обласного бюджету бюджетам міст, районів та об’єд-наних тери-торіальних громад на виконання доручень виборців депутатами обласної ради </t>
  </si>
  <si>
    <t>1.8. Послуги з приєднання електроустановок до електричних мереж</t>
  </si>
  <si>
    <t xml:space="preserve">Покращення еко-логічної ситуації в місті (санітарне очищення). Заміна старих табличок з назвами топонімів на будинках на нові. Підвищення рівня на-дання населенню житлово-кому-нальних послуг відповідно до вимог національних стандартів, гармонізованих з міжнародними або регіональними
</t>
  </si>
  <si>
    <t>Субвенція з облас-ного бюджету до місцевих бюджетів на фінансування переможців облас-ного конкурсу мікропроектів з енерго-ефектив-ності та енерго-збереження серед  органів самоорга-нізації населення та ОСББ</t>
  </si>
  <si>
    <t xml:space="preserve">2.2. Інвентариза-ція, технічна інвентаризація, оцінка об'єктів нерухомого майна </t>
  </si>
  <si>
    <t>2.4. Знесення (розбирання) об'єктів нерухо-мого майна</t>
  </si>
  <si>
    <t>3.1. Оформлення права користу-вання земельними ділянками під по-лігонами звалищ сміття міста</t>
  </si>
  <si>
    <t>4.2. Придбання теплоізоляційних матеріалів</t>
  </si>
  <si>
    <t>4.3. Придбання блочних автоматизованих пальників з частотними пе-ретворювачами</t>
  </si>
  <si>
    <t>4.7. Поповнення статутного капіталу на прид-бання спецтехніки та обладнання</t>
  </si>
  <si>
    <t>5.1. Поповнення статутного капіталу на прид-бання  обладна-ння   і предметів довгострокового користування</t>
  </si>
  <si>
    <t>5. Заходи,  пов’язані з еко-номічною дія-льністю кому-нального   зак-ладу   "Дитячий оздоровчий табір"Перлина Криворіжжя" Криворізької міської ради</t>
  </si>
  <si>
    <t xml:space="preserve">Субвенція з облас-ного бюджету бюджетам міст, районів та об’єд-наних територіа-льних громад на виконання доручень виборців депутатами обласної ради </t>
  </si>
  <si>
    <t xml:space="preserve"> Гарантування    умов   безпечного та комфортного проживання насе-лення. Надання  об’єднанням спів-власників багато-квартирного будинку передбаченої чинним законодавством Ук-раїни технічної та/ або іншої документації на житлові будинки. Безпечне  користування   ліфтами  мешканцями багатоквартирних будинків, їх належна технічна експлуатація та безперебійна ро-бота. Подовження   терміну експлуатації ліфтів.                                                           </t>
  </si>
  <si>
    <t>Реалізація програм пріоритетних інвестицій для підвищення енергоефективності  громадських будівель</t>
  </si>
  <si>
    <r>
      <t>6.1. Заходи, пов</t>
    </r>
    <r>
      <rPr>
        <sz val="20"/>
        <rFont val="Calibri"/>
        <family val="2"/>
        <charset val="204"/>
      </rPr>
      <t>´</t>
    </r>
    <r>
      <rPr>
        <sz val="20"/>
        <rFont val="Times New Roman"/>
        <family val="1"/>
        <charset val="204"/>
      </rPr>
      <t>язані з залученням кредитних ресурсів на впровадження проектів з енерго-ефективності</t>
    </r>
  </si>
  <si>
    <t>6.2. Поповнення статутного капі-талу на придбання  обладнання і пре-дметів довгостро-кового користування</t>
  </si>
  <si>
    <t xml:space="preserve">Забезпечення умов для оздоровлення дітей та стабільної роботи комунального закладу "Дитячий оздоровчий табір   "Перлина Криворіжжя" Криворізької міської ради </t>
  </si>
  <si>
    <t>С.Маляренко</t>
  </si>
  <si>
    <t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t>
  </si>
  <si>
    <r>
      <t xml:space="preserve">                                         </t>
    </r>
    <r>
      <rPr>
        <i/>
        <sz val="24"/>
        <color indexed="8"/>
        <rFont val="Times New Roman"/>
        <family val="1"/>
        <charset val="204"/>
      </rPr>
      <t xml:space="preserve">Продовження додатка 2 </t>
    </r>
  </si>
  <si>
    <t>2.6. Сплата  земельного податку</t>
  </si>
  <si>
    <t>2.5. Придбання в комунальну власність житла для надання в тимчасове користування внутрішньо переміщеним особам та послуги з оформлення відповідних документів</t>
  </si>
  <si>
    <t>2.9. Реєстрація та перереєстрація автотранспорту (узяття на облік та зняття з нього)</t>
  </si>
  <si>
    <t>6. Заходи,  пов’язані з еко-номічною дія-льністю кому-нального  підприємства "Кривбастепло-енерго"</t>
  </si>
  <si>
    <t>Департамент розвитку інфраструктури міста виконкому Криворізької міської ради</t>
  </si>
  <si>
    <t>Департамент розвитку інфраструктури міста виконкому Криворізької міської ради - головний розпорядник</t>
  </si>
  <si>
    <t>2.8. Висвітлення діяльності депар-таменту розвитку інфраструктури міста виконкому Криворізької міської ради в засобах масової інформації</t>
  </si>
  <si>
    <t>2.1. Оформлення висновку спеціалі-зованої організації про можливість (неможливітіь) подальшої експлу-атації  основних засобів та необо-ротних активів</t>
  </si>
  <si>
    <t>Власні надходження</t>
  </si>
  <si>
    <t>Субвенція з дер-жавного бюджету місцевим бюдже-там на здійснення заходів щодо підтримки тери-торій, що зазнали негативного впли-ву внаслідок зброй-ного конфлікту на сході України</t>
  </si>
  <si>
    <t>Орієнтовні обсяги фінансуван- ня, усього</t>
  </si>
  <si>
    <t>За роками виконання</t>
  </si>
  <si>
    <t>Наступний етап</t>
  </si>
  <si>
    <t>Усього              І,II етап</t>
  </si>
  <si>
    <t>2017-2018</t>
  </si>
  <si>
    <t>Державний бюджет</t>
  </si>
  <si>
    <t>2 000,0</t>
  </si>
  <si>
    <t>Обласний бюджет</t>
  </si>
  <si>
    <t>1 010 549,61</t>
  </si>
  <si>
    <t xml:space="preserve">Інші джерела </t>
  </si>
  <si>
    <t>1 021 399,61</t>
  </si>
  <si>
    <t>Покращення якості надання послуг з водопостачання та водовідведення. Зни-ження травматизму населення, запобігання не-щасним випадкам.  Економія енергоресурсів</t>
  </si>
  <si>
    <t>до рішення міської ради</t>
  </si>
  <si>
    <t xml:space="preserve">              Додаток 2</t>
  </si>
  <si>
    <t xml:space="preserve">Департамент розвитку інфраструктури міста виконкому Криворізької міської ради-головний розпорядник, комунальне підприємство "Кривбасво-доканал"-одержувач коштів </t>
  </si>
  <si>
    <t>Департамент розвитку інфраструктури міста виконкому Криворізької міської ради-головний розпорядник, комунальне підприємство "Кривбастеп-лоенерго"-одержувач коштів</t>
  </si>
  <si>
    <t>6.3 Інші  заходи, пов'язані з економічною діяльністю підприємства</t>
  </si>
  <si>
    <t>4.10. Оплата за енергоносії</t>
  </si>
  <si>
    <t>4.11. Придбання кришок люків</t>
  </si>
  <si>
    <t>4.12. Послуги щодо фінансового лізингу на придбання спецтехніки</t>
  </si>
  <si>
    <t>4.13.  Капітальний  ремонт мереж водопостачання та водовідведення</t>
  </si>
  <si>
    <t>4.14. Придбання матеріалів, обла-днання (устатку-вання) для вико-нання капітальних ремонтів мереж та споруд водопостачання та водовідведення</t>
  </si>
  <si>
    <t>4.15.  Придбання  спецтехніки  та  спецобладнання</t>
  </si>
  <si>
    <t>4.16. Послуги з обслуговування підвищувальних насосів холодної води</t>
  </si>
  <si>
    <t>Департамент розвитку інфра-структури міс-та виконкому Криворізької міської ради-головний розпорядник,  одержувач коштів -комунальний заклад "Дитя-чий оздоров-чий табір  "Перлина Криворіжжя" Криворізької міської ради</t>
  </si>
  <si>
    <t>4. Підтримка  комунальних підприємств, надавачів послуг з теплопос-тачання, водо-постачання та водовідведення</t>
  </si>
  <si>
    <t>Економія теплової та електричної енергії, природного газу, покращення якості  виконання робіт на системі тепло- постачання</t>
  </si>
  <si>
    <t xml:space="preserve">Департамент розвитку інфраструктури міста виконкому Криворізької міської ради-головний           розпорядник, комунальне </t>
  </si>
  <si>
    <t>підприємство теплових мереж "Кри-воріжтепло-мережа"-одержувач коштів</t>
  </si>
  <si>
    <t>4.6. Поповнення статутного  капіта-лу  на  придбання   обладнання   і пред-метів довгостроко-вого користування</t>
  </si>
  <si>
    <t xml:space="preserve">4.9. Поповнення статутного капіта-лу  на виконання робіт з реконструк-ції котелень та  теплових мереж </t>
  </si>
  <si>
    <t>Субвенція з державного бю-джету місцевим бюджетам на здій-снення заходів щодо підтримки територій, що зазнали негатив-ного впливу внаслідок зброй-ного конфлікту на сході України</t>
  </si>
  <si>
    <t>4.1. Фінансова підтримка</t>
  </si>
  <si>
    <t xml:space="preserve">Субвенція з обласного бюджету бюджетам міст, районів та об’єд-нанням терито-ріальних громад на виконання доручень виборців депутатами обласної ради </t>
  </si>
  <si>
    <t>2.7. Судові вит-рати та оголошення за судовими справами</t>
  </si>
  <si>
    <t>№ п/п</t>
  </si>
  <si>
    <t>2.10. Послуги з розробки проектів землеустрою щодо відведення земельних ділянок у постійне користування під об´єкти нерухомості</t>
  </si>
  <si>
    <t>Субвенція з обласного бюджету до місцевих бюджетів на фінансування переможців облас-ного конкурсу мікропроектів з енергоефективності та енергозбереження серед  населення таорганів самоорга-нізації ОСББ</t>
  </si>
  <si>
    <t xml:space="preserve">            31.07.2019 №3945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</si>
</sst>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0"/>
      <name val="Arial Cyr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Arial Cyr"/>
      <charset val="204"/>
    </font>
    <font>
      <sz val="16"/>
      <name val="Times New Roman"/>
      <family val="1"/>
      <charset val="204"/>
    </font>
    <font>
      <sz val="22"/>
      <name val="Arial Cyr"/>
      <charset val="204"/>
    </font>
    <font>
      <i/>
      <sz val="22"/>
      <name val="Times New Roman"/>
      <family val="1"/>
      <charset val="204"/>
    </font>
    <font>
      <b/>
      <i/>
      <sz val="26"/>
      <color indexed="8"/>
      <name val="Times New Roman"/>
      <family val="1"/>
      <charset val="204"/>
    </font>
    <font>
      <b/>
      <i/>
      <sz val="26"/>
      <name val="Arial Cyr"/>
      <charset val="204"/>
    </font>
    <font>
      <b/>
      <i/>
      <sz val="26"/>
      <name val="Times New Roman"/>
      <family val="1"/>
      <charset val="204"/>
    </font>
    <font>
      <i/>
      <sz val="24"/>
      <name val="Times New Roman"/>
      <family val="1"/>
      <charset val="204"/>
    </font>
    <font>
      <b/>
      <i/>
      <sz val="20"/>
      <color indexed="8"/>
      <name val="Times New Roman"/>
      <family val="1"/>
      <charset val="204"/>
    </font>
    <font>
      <b/>
      <i/>
      <sz val="20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20"/>
      <name val="Times New Roman"/>
      <family val="1"/>
      <charset val="204"/>
    </font>
    <font>
      <i/>
      <sz val="20"/>
      <color indexed="8"/>
      <name val="Times New Roman"/>
      <family val="1"/>
      <charset val="204"/>
    </font>
    <font>
      <sz val="20"/>
      <name val="Arial Cyr"/>
      <charset val="204"/>
    </font>
    <font>
      <b/>
      <sz val="20"/>
      <name val="Times New Roman"/>
      <family val="1"/>
      <charset val="204"/>
    </font>
    <font>
      <b/>
      <i/>
      <sz val="20"/>
      <name val="Arial Cyr"/>
      <charset val="204"/>
    </font>
    <font>
      <sz val="2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Arial Cyr"/>
      <charset val="204"/>
    </font>
    <font>
      <sz val="20"/>
      <color indexed="8"/>
      <name val="Calibri"/>
      <family val="2"/>
      <charset val="204"/>
    </font>
    <font>
      <sz val="20"/>
      <name val="Calibri"/>
      <family val="2"/>
      <charset val="204"/>
    </font>
    <font>
      <b/>
      <i/>
      <sz val="28"/>
      <color indexed="8"/>
      <name val="Times New Roman"/>
      <family val="1"/>
      <charset val="204"/>
    </font>
    <font>
      <b/>
      <sz val="28"/>
      <color indexed="8"/>
      <name val="Times New Roman"/>
      <family val="1"/>
      <charset val="204"/>
    </font>
    <font>
      <i/>
      <sz val="24"/>
      <color indexed="8"/>
      <name val="Times New Roman"/>
      <family val="1"/>
      <charset val="204"/>
    </font>
    <font>
      <b/>
      <i/>
      <sz val="2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19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94">
    <xf numFmtId="0" fontId="0" fillId="0" borderId="0" xfId="0"/>
    <xf numFmtId="0" fontId="7" fillId="0" borderId="0" xfId="0" applyFont="1" applyFill="1"/>
    <xf numFmtId="0" fontId="7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ill="1"/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wrapText="1"/>
    </xf>
    <xf numFmtId="0" fontId="0" fillId="0" borderId="0" xfId="0" applyFill="1" applyBorder="1"/>
    <xf numFmtId="4" fontId="0" fillId="0" borderId="0" xfId="0" applyNumberFormat="1" applyFill="1"/>
    <xf numFmtId="0" fontId="3" fillId="0" borderId="0" xfId="0" applyFont="1" applyFill="1" applyAlignment="1"/>
    <xf numFmtId="0" fontId="8" fillId="0" borderId="0" xfId="0" applyFont="1" applyFill="1" applyAlignment="1"/>
    <xf numFmtId="0" fontId="9" fillId="0" borderId="0" xfId="0" applyFont="1" applyFill="1"/>
    <xf numFmtId="0" fontId="2" fillId="0" borderId="0" xfId="0" applyFont="1" applyFill="1" applyAlignment="1">
      <alignment horizontal="justify"/>
    </xf>
    <xf numFmtId="0" fontId="10" fillId="0" borderId="0" xfId="0" applyFont="1" applyFill="1" applyAlignment="1"/>
    <xf numFmtId="0" fontId="14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vertical="top" wrapText="1"/>
    </xf>
    <xf numFmtId="0" fontId="19" fillId="0" borderId="5" xfId="0" applyFont="1" applyFill="1" applyBorder="1" applyAlignment="1">
      <alignment vertical="top" wrapText="1"/>
    </xf>
    <xf numFmtId="3" fontId="15" fillId="0" borderId="5" xfId="1" applyNumberFormat="1" applyFont="1" applyFill="1" applyBorder="1" applyAlignment="1">
      <alignment horizontal="left" vertical="top" wrapText="1"/>
    </xf>
    <xf numFmtId="0" fontId="15" fillId="0" borderId="5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vertical="top" wrapText="1"/>
    </xf>
    <xf numFmtId="0" fontId="20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justify" vertical="top" wrapText="1"/>
    </xf>
    <xf numFmtId="0" fontId="15" fillId="0" borderId="0" xfId="1" applyFont="1" applyFill="1" applyBorder="1" applyAlignment="1">
      <alignment vertical="top" wrapText="1"/>
    </xf>
    <xf numFmtId="0" fontId="22" fillId="0" borderId="5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4" fontId="20" fillId="0" borderId="1" xfId="0" applyNumberFormat="1" applyFont="1" applyFill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top" wrapText="1"/>
    </xf>
    <xf numFmtId="4" fontId="20" fillId="0" borderId="1" xfId="0" applyNumberFormat="1" applyFont="1" applyFill="1" applyBorder="1" applyAlignment="1">
      <alignment vertical="top" wrapText="1"/>
    </xf>
    <xf numFmtId="0" fontId="11" fillId="0" borderId="0" xfId="0" applyFont="1" applyFill="1" applyAlignment="1">
      <alignment vertical="center" wrapText="1"/>
    </xf>
    <xf numFmtId="0" fontId="15" fillId="0" borderId="1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 wrapText="1"/>
    </xf>
    <xf numFmtId="4" fontId="20" fillId="0" borderId="1" xfId="0" applyNumberFormat="1" applyFont="1" applyFill="1" applyBorder="1" applyAlignment="1">
      <alignment horizontal="center" vertical="top" wrapText="1"/>
    </xf>
    <xf numFmtId="0" fontId="15" fillId="2" borderId="2" xfId="0" applyFont="1" applyFill="1" applyBorder="1" applyAlignment="1">
      <alignment horizontal="center" vertical="top" wrapText="1"/>
    </xf>
    <xf numFmtId="0" fontId="17" fillId="2" borderId="2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 wrapText="1"/>
    </xf>
    <xf numFmtId="4" fontId="29" fillId="0" borderId="1" xfId="0" applyNumberFormat="1" applyFont="1" applyFill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4" fontId="21" fillId="2" borderId="1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4" fontId="20" fillId="2" borderId="2" xfId="0" applyNumberFormat="1" applyFont="1" applyFill="1" applyBorder="1" applyAlignment="1">
      <alignment horizontal="center" vertical="center" wrapText="1"/>
    </xf>
    <xf numFmtId="0" fontId="15" fillId="2" borderId="2" xfId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3" fontId="15" fillId="0" borderId="1" xfId="1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16" fontId="15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top" wrapText="1"/>
    </xf>
    <xf numFmtId="0" fontId="34" fillId="0" borderId="16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justify" vertical="center" wrapText="1"/>
    </xf>
    <xf numFmtId="0" fontId="31" fillId="0" borderId="16" xfId="0" applyFont="1" applyBorder="1" applyAlignment="1">
      <alignment horizontal="center" vertical="center" wrapText="1"/>
    </xf>
    <xf numFmtId="4" fontId="0" fillId="0" borderId="0" xfId="0" applyNumberFormat="1"/>
    <xf numFmtId="4" fontId="31" fillId="0" borderId="16" xfId="0" applyNumberFormat="1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4" fontId="32" fillId="0" borderId="16" xfId="0" applyNumberFormat="1" applyFont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justify" vertical="center" wrapText="1"/>
    </xf>
    <xf numFmtId="0" fontId="31" fillId="0" borderId="16" xfId="0" applyFont="1" applyFill="1" applyBorder="1" applyAlignment="1">
      <alignment horizontal="center" vertical="center" wrapText="1"/>
    </xf>
    <xf numFmtId="4" fontId="31" fillId="0" borderId="16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top" wrapText="1"/>
    </xf>
    <xf numFmtId="4" fontId="14" fillId="0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4" fontId="20" fillId="0" borderId="2" xfId="0" applyNumberFormat="1" applyFont="1" applyFill="1" applyBorder="1" applyAlignment="1">
      <alignment horizontal="center" vertical="center" wrapText="1"/>
    </xf>
    <xf numFmtId="2" fontId="0" fillId="0" borderId="0" xfId="0" applyNumberFormat="1" applyFill="1"/>
    <xf numFmtId="0" fontId="0" fillId="0" borderId="0" xfId="0" applyFont="1" applyFill="1"/>
    <xf numFmtId="4" fontId="35" fillId="3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4" fontId="0" fillId="0" borderId="0" xfId="0" applyNumberFormat="1" applyFont="1" applyFill="1"/>
    <xf numFmtId="0" fontId="15" fillId="0" borderId="1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 vertical="center" wrapText="1"/>
    </xf>
    <xf numFmtId="0" fontId="11" fillId="0" borderId="0" xfId="0" applyFont="1" applyFill="1" applyAlignment="1">
      <alignment horizontal="left" vertical="center" wrapText="1"/>
    </xf>
    <xf numFmtId="0" fontId="15" fillId="0" borderId="3" xfId="0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0" fontId="18" fillId="0" borderId="8" xfId="0" applyFont="1" applyFill="1" applyBorder="1" applyAlignment="1">
      <alignment horizontal="left" vertical="top" wrapText="1"/>
    </xf>
    <xf numFmtId="0" fontId="18" fillId="0" borderId="9" xfId="0" applyFont="1" applyFill="1" applyBorder="1" applyAlignment="1">
      <alignment horizontal="left" vertical="top" wrapText="1"/>
    </xf>
    <xf numFmtId="0" fontId="18" fillId="0" borderId="6" xfId="0" applyFont="1" applyFill="1" applyBorder="1" applyAlignment="1">
      <alignment horizontal="left" vertical="top" wrapText="1"/>
    </xf>
    <xf numFmtId="3" fontId="15" fillId="0" borderId="3" xfId="1" applyNumberFormat="1" applyFont="1" applyFill="1" applyBorder="1" applyAlignment="1">
      <alignment horizontal="center" vertical="top" wrapText="1"/>
    </xf>
    <xf numFmtId="3" fontId="15" fillId="0" borderId="2" xfId="1" applyNumberFormat="1" applyFont="1" applyFill="1" applyBorder="1" applyAlignment="1">
      <alignment horizontal="center" vertical="top" wrapText="1"/>
    </xf>
    <xf numFmtId="0" fontId="28" fillId="0" borderId="7" xfId="0" applyFont="1" applyFill="1" applyBorder="1" applyAlignment="1"/>
    <xf numFmtId="0" fontId="13" fillId="0" borderId="3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  <xf numFmtId="0" fontId="15" fillId="0" borderId="3" xfId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top" wrapText="1"/>
    </xf>
    <xf numFmtId="0" fontId="28" fillId="0" borderId="7" xfId="0" applyFont="1" applyFill="1" applyBorder="1" applyAlignment="1">
      <alignment horizontal="left"/>
    </xf>
    <xf numFmtId="0" fontId="22" fillId="0" borderId="3" xfId="0" applyFont="1" applyFill="1" applyBorder="1" applyAlignment="1">
      <alignment horizontal="center" vertical="top" wrapText="1"/>
    </xf>
    <xf numFmtId="0" fontId="22" fillId="0" borderId="4" xfId="0" applyFont="1" applyFill="1" applyBorder="1" applyAlignment="1">
      <alignment horizontal="center" vertical="top" wrapText="1"/>
    </xf>
    <xf numFmtId="0" fontId="22" fillId="0" borderId="2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4" fontId="16" fillId="0" borderId="9" xfId="0" applyNumberFormat="1" applyFont="1" applyFill="1" applyBorder="1" applyAlignment="1">
      <alignment horizontal="right" vertical="top" wrapText="1"/>
    </xf>
    <xf numFmtId="0" fontId="13" fillId="0" borderId="1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top" wrapText="1"/>
    </xf>
    <xf numFmtId="0" fontId="17" fillId="0" borderId="4" xfId="0" applyFont="1" applyFill="1" applyBorder="1" applyAlignment="1">
      <alignment horizontal="center" vertical="top" wrapText="1"/>
    </xf>
    <xf numFmtId="0" fontId="17" fillId="0" borderId="2" xfId="0" applyFont="1" applyFill="1" applyBorder="1" applyAlignment="1">
      <alignment horizontal="center" vertical="top" wrapText="1"/>
    </xf>
    <xf numFmtId="4" fontId="14" fillId="0" borderId="3" xfId="0" applyNumberFormat="1" applyFont="1" applyFill="1" applyBorder="1" applyAlignment="1">
      <alignment horizontal="center" vertical="center" wrapText="1"/>
    </xf>
    <xf numFmtId="4" fontId="14" fillId="0" borderId="4" xfId="0" applyNumberFormat="1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4" fontId="20" fillId="0" borderId="3" xfId="0" applyNumberFormat="1" applyFont="1" applyFill="1" applyBorder="1" applyAlignment="1">
      <alignment horizontal="center" vertical="top" wrapText="1"/>
    </xf>
    <xf numFmtId="4" fontId="20" fillId="0" borderId="2" xfId="0" applyNumberFormat="1" applyFont="1" applyFill="1" applyBorder="1" applyAlignment="1">
      <alignment horizontal="center" vertical="top" wrapText="1"/>
    </xf>
    <xf numFmtId="0" fontId="20" fillId="0" borderId="3" xfId="0" applyFont="1" applyFill="1" applyBorder="1" applyAlignment="1">
      <alignment horizontal="center" vertical="top" wrapText="1"/>
    </xf>
    <xf numFmtId="0" fontId="20" fillId="0" borderId="4" xfId="0" applyFont="1" applyFill="1" applyBorder="1" applyAlignment="1">
      <alignment horizontal="center" vertical="top" wrapText="1"/>
    </xf>
    <xf numFmtId="0" fontId="20" fillId="0" borderId="2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4" fontId="20" fillId="0" borderId="3" xfId="0" applyNumberFormat="1" applyFont="1" applyFill="1" applyBorder="1" applyAlignment="1">
      <alignment horizontal="center" vertical="center" wrapText="1"/>
    </xf>
    <xf numFmtId="4" fontId="20" fillId="0" borderId="4" xfId="0" applyNumberFormat="1" applyFont="1" applyFill="1" applyBorder="1" applyAlignment="1">
      <alignment horizontal="center" vertical="center" wrapText="1"/>
    </xf>
    <xf numFmtId="4" fontId="20" fillId="0" borderId="2" xfId="0" applyNumberFormat="1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 vertical="top" wrapText="1"/>
    </xf>
    <xf numFmtId="0" fontId="12" fillId="0" borderId="22" xfId="0" applyFont="1" applyFill="1" applyBorder="1" applyAlignment="1">
      <alignment horizontal="center" vertical="top" wrapText="1"/>
    </xf>
    <xf numFmtId="0" fontId="12" fillId="0" borderId="25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25" fillId="0" borderId="0" xfId="0" applyFont="1" applyFill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top" wrapText="1"/>
    </xf>
    <xf numFmtId="0" fontId="15" fillId="0" borderId="21" xfId="0" applyFont="1" applyFill="1" applyBorder="1" applyAlignment="1">
      <alignment horizontal="center" vertical="top" wrapText="1"/>
    </xf>
    <xf numFmtId="0" fontId="15" fillId="0" borderId="7" xfId="0" applyFont="1" applyFill="1" applyBorder="1" applyAlignment="1">
      <alignment horizontal="center" vertical="top" wrapText="1"/>
    </xf>
    <xf numFmtId="0" fontId="15" fillId="0" borderId="22" xfId="0" applyFont="1" applyFill="1" applyBorder="1" applyAlignment="1">
      <alignment horizontal="center" vertical="top" wrapText="1"/>
    </xf>
    <xf numFmtId="0" fontId="15" fillId="0" borderId="23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0" fontId="15" fillId="0" borderId="24" xfId="0" applyFont="1" applyFill="1" applyBorder="1" applyAlignment="1">
      <alignment horizontal="center" vertical="top" wrapText="1"/>
    </xf>
    <xf numFmtId="0" fontId="15" fillId="0" borderId="25" xfId="0" applyFont="1" applyFill="1" applyBorder="1" applyAlignment="1">
      <alignment horizontal="center" vertical="top" wrapText="1"/>
    </xf>
    <xf numFmtId="0" fontId="15" fillId="0" borderId="5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3" fillId="0" borderId="21" xfId="0" applyFont="1" applyFill="1" applyBorder="1" applyAlignment="1">
      <alignment horizontal="center" vertical="top" wrapText="1"/>
    </xf>
    <xf numFmtId="0" fontId="13" fillId="0" borderId="22" xfId="0" applyFont="1" applyFill="1" applyBorder="1" applyAlignment="1">
      <alignment horizontal="center" vertical="top" wrapText="1"/>
    </xf>
    <xf numFmtId="0" fontId="13" fillId="0" borderId="23" xfId="0" applyFont="1" applyFill="1" applyBorder="1" applyAlignment="1">
      <alignment horizontal="center" vertical="top" wrapText="1"/>
    </xf>
    <xf numFmtId="0" fontId="13" fillId="0" borderId="24" xfId="0" applyFont="1" applyFill="1" applyBorder="1" applyAlignment="1">
      <alignment horizontal="center" vertical="top" wrapText="1"/>
    </xf>
    <xf numFmtId="0" fontId="13" fillId="0" borderId="25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vertical="top" wrapText="1"/>
    </xf>
    <xf numFmtId="0" fontId="13" fillId="0" borderId="9" xfId="0" applyFont="1" applyFill="1" applyBorder="1" applyAlignment="1">
      <alignment vertical="top" wrapText="1"/>
    </xf>
    <xf numFmtId="0" fontId="13" fillId="0" borderId="6" xfId="0" applyFont="1" applyFill="1" applyBorder="1" applyAlignment="1">
      <alignment vertical="top" wrapText="1"/>
    </xf>
    <xf numFmtId="0" fontId="31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</cellXfs>
  <cellStyles count="2">
    <cellStyle name="Обычный" xfId="0" builtinId="0"/>
    <cellStyle name="Обычный_Рішення Благоустрій листопад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23812</xdr:colOff>
      <xdr:row>63</xdr:row>
      <xdr:rowOff>1857375</xdr:rowOff>
    </xdr:from>
    <xdr:to>
      <xdr:col>11</xdr:col>
      <xdr:colOff>0</xdr:colOff>
      <xdr:row>64</xdr:row>
      <xdr:rowOff>238124</xdr:rowOff>
    </xdr:to>
    <xdr:sp macro="" textlink="">
      <xdr:nvSpPr>
        <xdr:cNvPr id="2" name="Прямоугольник 1"/>
        <xdr:cNvSpPr/>
      </xdr:nvSpPr>
      <xdr:spPr>
        <a:xfrm>
          <a:off x="15478125" y="74295000"/>
          <a:ext cx="2381250" cy="452437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34637</xdr:colOff>
      <xdr:row>63</xdr:row>
      <xdr:rowOff>2043546</xdr:rowOff>
    </xdr:from>
    <xdr:to>
      <xdr:col>2</xdr:col>
      <xdr:colOff>2</xdr:colOff>
      <xdr:row>64</xdr:row>
      <xdr:rowOff>309563</xdr:rowOff>
    </xdr:to>
    <xdr:sp macro="" textlink="">
      <xdr:nvSpPr>
        <xdr:cNvPr id="3" name="Прямоугольник 2"/>
        <xdr:cNvSpPr/>
      </xdr:nvSpPr>
      <xdr:spPr>
        <a:xfrm>
          <a:off x="484910" y="74191091"/>
          <a:ext cx="1991592" cy="326881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0</xdr:col>
      <xdr:colOff>1</xdr:colOff>
      <xdr:row>63</xdr:row>
      <xdr:rowOff>1974273</xdr:rowOff>
    </xdr:from>
    <xdr:to>
      <xdr:col>0</xdr:col>
      <xdr:colOff>432955</xdr:colOff>
      <xdr:row>64</xdr:row>
      <xdr:rowOff>138546</xdr:rowOff>
    </xdr:to>
    <xdr:sp macro="" textlink="">
      <xdr:nvSpPr>
        <xdr:cNvPr id="4" name="Прямоугольник 3"/>
        <xdr:cNvSpPr/>
      </xdr:nvSpPr>
      <xdr:spPr>
        <a:xfrm>
          <a:off x="1" y="74121818"/>
          <a:ext cx="432954" cy="225137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40821</xdr:colOff>
      <xdr:row>70</xdr:row>
      <xdr:rowOff>2199409</xdr:rowOff>
    </xdr:from>
    <xdr:to>
      <xdr:col>1</xdr:col>
      <xdr:colOff>1986642</xdr:colOff>
      <xdr:row>71</xdr:row>
      <xdr:rowOff>346364</xdr:rowOff>
    </xdr:to>
    <xdr:sp macro="" textlink="">
      <xdr:nvSpPr>
        <xdr:cNvPr id="5" name="Прямоугольник 4"/>
        <xdr:cNvSpPr/>
      </xdr:nvSpPr>
      <xdr:spPr>
        <a:xfrm>
          <a:off x="503464" y="89774980"/>
          <a:ext cx="1945821" cy="514598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0</xdr:col>
      <xdr:colOff>40822</xdr:colOff>
      <xdr:row>70</xdr:row>
      <xdr:rowOff>2340429</xdr:rowOff>
    </xdr:from>
    <xdr:to>
      <xdr:col>0</xdr:col>
      <xdr:colOff>435429</xdr:colOff>
      <xdr:row>71</xdr:row>
      <xdr:rowOff>13609</xdr:rowOff>
    </xdr:to>
    <xdr:cxnSp macro="">
      <xdr:nvCxnSpPr>
        <xdr:cNvPr id="12" name="Прямая соединительная линия 11"/>
        <xdr:cNvCxnSpPr/>
      </xdr:nvCxnSpPr>
      <xdr:spPr>
        <a:xfrm flipV="1">
          <a:off x="40822" y="89916000"/>
          <a:ext cx="394607" cy="40823"/>
        </a:xfrm>
        <a:prstGeom prst="line">
          <a:avLst/>
        </a:prstGeom>
        <a:ln w="76200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"/>
  <sheetViews>
    <sheetView tabSelected="1" view="pageBreakPreview" zoomScale="50" zoomScaleNormal="82" zoomScaleSheetLayoutView="50" zoomScalePageLayoutView="60" workbookViewId="0">
      <selection activeCell="A4" sqref="A4:K5"/>
    </sheetView>
  </sheetViews>
  <sheetFormatPr defaultColWidth="9.140625" defaultRowHeight="12.75" x14ac:dyDescent="0.2"/>
  <cols>
    <col min="1" max="1" width="6.85546875" style="4" customWidth="1"/>
    <col min="2" max="2" width="30.28515625" style="4" customWidth="1"/>
    <col min="3" max="3" width="31.42578125" style="4" customWidth="1"/>
    <col min="4" max="4" width="15.28515625" style="4" customWidth="1"/>
    <col min="5" max="5" width="25.7109375" style="4" customWidth="1"/>
    <col min="6" max="6" width="32.140625" style="4" customWidth="1"/>
    <col min="7" max="7" width="21" style="4" customWidth="1"/>
    <col min="8" max="8" width="22.28515625" style="4" customWidth="1"/>
    <col min="9" max="9" width="21.140625" style="4" customWidth="1"/>
    <col min="10" max="10" width="25.85546875" style="4" customWidth="1"/>
    <col min="11" max="11" width="36.140625" style="4" customWidth="1"/>
    <col min="12" max="12" width="11.5703125" style="4" hidden="1" customWidth="1"/>
    <col min="13" max="13" width="10.7109375" style="4" bestFit="1" customWidth="1"/>
    <col min="14" max="14" width="9.42578125" style="4" customWidth="1"/>
    <col min="15" max="16" width="10.5703125" style="4" bestFit="1" customWidth="1"/>
    <col min="17" max="17" width="11.85546875" style="4" customWidth="1"/>
    <col min="18" max="18" width="12.140625" style="4" bestFit="1" customWidth="1"/>
    <col min="19" max="16384" width="9.140625" style="4"/>
  </cols>
  <sheetData>
    <row r="1" spans="1:13" ht="30.75" customHeight="1" x14ac:dyDescent="0.2">
      <c r="J1" s="102" t="s">
        <v>84</v>
      </c>
      <c r="K1" s="102"/>
    </row>
    <row r="2" spans="1:13" ht="30.75" customHeight="1" x14ac:dyDescent="0.4">
      <c r="A2" s="1"/>
      <c r="B2" s="1"/>
      <c r="C2" s="1"/>
      <c r="D2" s="1"/>
      <c r="E2" s="1"/>
      <c r="F2" s="2" t="s">
        <v>14</v>
      </c>
      <c r="G2" s="3"/>
      <c r="J2" s="101" t="s">
        <v>83</v>
      </c>
      <c r="K2" s="101"/>
      <c r="L2" s="38"/>
      <c r="M2" s="38"/>
    </row>
    <row r="3" spans="1:13" ht="27.75" customHeight="1" x14ac:dyDescent="0.4">
      <c r="A3" s="1"/>
      <c r="B3" s="1"/>
      <c r="C3" s="5"/>
      <c r="D3" s="1"/>
      <c r="E3" s="1"/>
      <c r="F3" s="2"/>
      <c r="G3" s="2"/>
      <c r="H3" s="2"/>
      <c r="I3" s="2"/>
      <c r="J3" s="2" t="s">
        <v>109</v>
      </c>
      <c r="K3" s="3"/>
    </row>
    <row r="4" spans="1:13" ht="87" customHeight="1" x14ac:dyDescent="0.2">
      <c r="A4" s="160" t="s">
        <v>34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</row>
    <row r="5" spans="1:13" ht="24.75" hidden="1" customHeight="1" x14ac:dyDescent="0.2">
      <c r="A5" s="160"/>
      <c r="B5" s="160"/>
      <c r="C5" s="160"/>
      <c r="D5" s="160"/>
      <c r="E5" s="160"/>
      <c r="F5" s="160"/>
      <c r="G5" s="160"/>
      <c r="H5" s="160"/>
      <c r="I5" s="160"/>
      <c r="J5" s="160"/>
      <c r="K5" s="160"/>
    </row>
    <row r="6" spans="1:13" ht="26.25" customHeight="1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3" ht="30.75" customHeight="1" x14ac:dyDescent="0.2">
      <c r="A7" s="161" t="s">
        <v>106</v>
      </c>
      <c r="B7" s="148" t="s">
        <v>0</v>
      </c>
      <c r="C7" s="148" t="s">
        <v>1</v>
      </c>
      <c r="D7" s="148" t="s">
        <v>18</v>
      </c>
      <c r="E7" s="148" t="s">
        <v>2</v>
      </c>
      <c r="F7" s="148" t="s">
        <v>38</v>
      </c>
      <c r="G7" s="154" t="s">
        <v>16</v>
      </c>
      <c r="H7" s="155"/>
      <c r="I7" s="155"/>
      <c r="J7" s="156"/>
      <c r="K7" s="148" t="s">
        <v>17</v>
      </c>
    </row>
    <row r="8" spans="1:13" ht="36.75" customHeight="1" x14ac:dyDescent="0.2">
      <c r="A8" s="161"/>
      <c r="B8" s="149"/>
      <c r="C8" s="149"/>
      <c r="D8" s="149"/>
      <c r="E8" s="149"/>
      <c r="F8" s="149"/>
      <c r="G8" s="157"/>
      <c r="H8" s="158"/>
      <c r="I8" s="158"/>
      <c r="J8" s="159"/>
      <c r="K8" s="149"/>
    </row>
    <row r="9" spans="1:13" ht="21" customHeight="1" x14ac:dyDescent="0.2">
      <c r="A9" s="161"/>
      <c r="B9" s="149"/>
      <c r="C9" s="149"/>
      <c r="D9" s="149"/>
      <c r="E9" s="149"/>
      <c r="F9" s="149"/>
      <c r="G9" s="148" t="s">
        <v>7</v>
      </c>
      <c r="H9" s="116" t="s">
        <v>8</v>
      </c>
      <c r="I9" s="116" t="s">
        <v>9</v>
      </c>
      <c r="J9" s="116" t="s">
        <v>11</v>
      </c>
      <c r="K9" s="149"/>
      <c r="L9" s="7"/>
    </row>
    <row r="10" spans="1:13" ht="23.45" customHeight="1" x14ac:dyDescent="0.2">
      <c r="A10" s="161"/>
      <c r="B10" s="150"/>
      <c r="C10" s="150"/>
      <c r="D10" s="150"/>
      <c r="E10" s="150"/>
      <c r="F10" s="150"/>
      <c r="G10" s="150"/>
      <c r="H10" s="117"/>
      <c r="I10" s="117"/>
      <c r="J10" s="117"/>
      <c r="K10" s="150"/>
    </row>
    <row r="11" spans="1:13" ht="26.25" x14ac:dyDescent="0.2">
      <c r="A11" s="14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  <c r="H11" s="15">
        <v>8</v>
      </c>
      <c r="I11" s="15">
        <v>9</v>
      </c>
      <c r="J11" s="15">
        <v>10</v>
      </c>
      <c r="K11" s="14">
        <v>11</v>
      </c>
    </row>
    <row r="12" spans="1:13" ht="64.150000000000006" customHeight="1" x14ac:dyDescent="0.2">
      <c r="A12" s="109">
        <v>1</v>
      </c>
      <c r="B12" s="116" t="s">
        <v>12</v>
      </c>
      <c r="C12" s="87" t="s">
        <v>23</v>
      </c>
      <c r="D12" s="87" t="s">
        <v>5</v>
      </c>
      <c r="E12" s="103" t="s">
        <v>65</v>
      </c>
      <c r="F12" s="87" t="s">
        <v>3</v>
      </c>
      <c r="G12" s="85">
        <f>20000+8000+10000</f>
        <v>38000</v>
      </c>
      <c r="H12" s="35">
        <v>74700</v>
      </c>
      <c r="I12" s="35">
        <v>100000</v>
      </c>
      <c r="J12" s="35">
        <f>G12+H12+I12</f>
        <v>212700</v>
      </c>
      <c r="K12" s="103" t="s">
        <v>53</v>
      </c>
    </row>
    <row r="13" spans="1:13" ht="90" customHeight="1" x14ac:dyDescent="0.2">
      <c r="A13" s="109"/>
      <c r="B13" s="123"/>
      <c r="C13" s="87" t="s">
        <v>39</v>
      </c>
      <c r="D13" s="87" t="s">
        <v>5</v>
      </c>
      <c r="E13" s="104"/>
      <c r="F13" s="87" t="s">
        <v>3</v>
      </c>
      <c r="G13" s="85">
        <v>100</v>
      </c>
      <c r="H13" s="35">
        <v>120</v>
      </c>
      <c r="I13" s="35">
        <v>150</v>
      </c>
      <c r="J13" s="35">
        <f t="shared" ref="J13:J17" si="0">+G13+H13+I13</f>
        <v>370</v>
      </c>
      <c r="K13" s="104"/>
    </row>
    <row r="14" spans="1:13" ht="26.25" customHeight="1" x14ac:dyDescent="0.2">
      <c r="A14" s="109"/>
      <c r="B14" s="123"/>
      <c r="C14" s="133" t="s">
        <v>37</v>
      </c>
      <c r="D14" s="133" t="s">
        <v>5</v>
      </c>
      <c r="E14" s="104"/>
      <c r="F14" s="87" t="s">
        <v>3</v>
      </c>
      <c r="G14" s="85">
        <v>50000</v>
      </c>
      <c r="H14" s="35">
        <f>55000-1700</f>
        <v>53300</v>
      </c>
      <c r="I14" s="35">
        <v>60000</v>
      </c>
      <c r="J14" s="35">
        <f t="shared" si="0"/>
        <v>163300</v>
      </c>
      <c r="K14" s="104"/>
    </row>
    <row r="15" spans="1:13" ht="132" customHeight="1" x14ac:dyDescent="0.2">
      <c r="A15" s="109"/>
      <c r="B15" s="123"/>
      <c r="C15" s="135"/>
      <c r="D15" s="135"/>
      <c r="E15" s="104"/>
      <c r="F15" s="87" t="s">
        <v>22</v>
      </c>
      <c r="G15" s="85">
        <v>200</v>
      </c>
      <c r="H15" s="35">
        <v>200</v>
      </c>
      <c r="I15" s="35">
        <v>200</v>
      </c>
      <c r="J15" s="35">
        <f t="shared" si="0"/>
        <v>600</v>
      </c>
      <c r="K15" s="104"/>
    </row>
    <row r="16" spans="1:13" ht="78.75" customHeight="1" x14ac:dyDescent="0.2">
      <c r="A16" s="109"/>
      <c r="B16" s="123"/>
      <c r="C16" s="60" t="s">
        <v>24</v>
      </c>
      <c r="D16" s="87" t="s">
        <v>5</v>
      </c>
      <c r="E16" s="104"/>
      <c r="F16" s="87" t="s">
        <v>3</v>
      </c>
      <c r="G16" s="85">
        <v>780</v>
      </c>
      <c r="H16" s="35">
        <v>1000</v>
      </c>
      <c r="I16" s="35">
        <v>1500</v>
      </c>
      <c r="J16" s="35">
        <f t="shared" si="0"/>
        <v>3280</v>
      </c>
      <c r="K16" s="104"/>
    </row>
    <row r="17" spans="1:15" ht="81" customHeight="1" x14ac:dyDescent="0.2">
      <c r="A17" s="109"/>
      <c r="B17" s="123"/>
      <c r="C17" s="59" t="s">
        <v>33</v>
      </c>
      <c r="D17" s="87" t="s">
        <v>5</v>
      </c>
      <c r="E17" s="104"/>
      <c r="F17" s="87" t="s">
        <v>4</v>
      </c>
      <c r="G17" s="35">
        <v>1500</v>
      </c>
      <c r="H17" s="35">
        <v>0</v>
      </c>
      <c r="I17" s="35">
        <v>0</v>
      </c>
      <c r="J17" s="35">
        <f t="shared" si="0"/>
        <v>1500</v>
      </c>
      <c r="K17" s="104"/>
    </row>
    <row r="18" spans="1:15" ht="244.5" customHeight="1" x14ac:dyDescent="0.2">
      <c r="A18" s="109"/>
      <c r="B18" s="123"/>
      <c r="C18" s="133" t="s">
        <v>29</v>
      </c>
      <c r="D18" s="133" t="s">
        <v>5</v>
      </c>
      <c r="E18" s="104"/>
      <c r="F18" s="61" t="s">
        <v>40</v>
      </c>
      <c r="G18" s="85">
        <v>2000</v>
      </c>
      <c r="H18" s="35">
        <v>2000</v>
      </c>
      <c r="I18" s="35">
        <v>2000</v>
      </c>
      <c r="J18" s="35">
        <f>+G18+H18+I18</f>
        <v>6000</v>
      </c>
      <c r="K18" s="104"/>
    </row>
    <row r="19" spans="1:15" ht="63" customHeight="1" x14ac:dyDescent="0.2">
      <c r="A19" s="109"/>
      <c r="B19" s="117"/>
      <c r="C19" s="135"/>
      <c r="D19" s="135"/>
      <c r="E19" s="105"/>
      <c r="F19" s="87" t="s">
        <v>4</v>
      </c>
      <c r="G19" s="85">
        <v>2000</v>
      </c>
      <c r="H19" s="86">
        <v>2000</v>
      </c>
      <c r="I19" s="86">
        <v>2000</v>
      </c>
      <c r="J19" s="85">
        <f>G19+H19+I19</f>
        <v>6000</v>
      </c>
      <c r="K19" s="105"/>
    </row>
    <row r="20" spans="1:15" ht="36" customHeight="1" x14ac:dyDescent="0.2">
      <c r="A20" s="17"/>
      <c r="B20" s="18"/>
      <c r="C20" s="19"/>
      <c r="D20" s="20"/>
      <c r="E20" s="17"/>
      <c r="F20" s="20"/>
      <c r="G20" s="131" t="s">
        <v>60</v>
      </c>
      <c r="H20" s="131"/>
      <c r="I20" s="131"/>
      <c r="J20" s="131"/>
      <c r="K20" s="131"/>
    </row>
    <row r="21" spans="1:15" ht="26.25" customHeight="1" x14ac:dyDescent="0.2">
      <c r="A21" s="21">
        <v>1</v>
      </c>
      <c r="B21" s="21">
        <v>2</v>
      </c>
      <c r="C21" s="21">
        <v>3</v>
      </c>
      <c r="D21" s="21">
        <v>4</v>
      </c>
      <c r="E21" s="21">
        <v>5</v>
      </c>
      <c r="F21" s="21">
        <v>6</v>
      </c>
      <c r="G21" s="14">
        <v>7</v>
      </c>
      <c r="H21" s="44">
        <v>8</v>
      </c>
      <c r="I21" s="44">
        <v>9</v>
      </c>
      <c r="J21" s="44">
        <v>10</v>
      </c>
      <c r="K21" s="14">
        <v>11</v>
      </c>
    </row>
    <row r="22" spans="1:15" ht="52.5" customHeight="1" x14ac:dyDescent="0.2">
      <c r="A22" s="109"/>
      <c r="B22" s="136"/>
      <c r="C22" s="133" t="s">
        <v>35</v>
      </c>
      <c r="D22" s="133" t="s">
        <v>5</v>
      </c>
      <c r="E22" s="133" t="s">
        <v>66</v>
      </c>
      <c r="F22" s="133" t="s">
        <v>43</v>
      </c>
      <c r="G22" s="139">
        <v>50</v>
      </c>
      <c r="H22" s="100">
        <v>200</v>
      </c>
      <c r="I22" s="100">
        <v>200</v>
      </c>
      <c r="J22" s="139">
        <v>450</v>
      </c>
      <c r="K22" s="103" t="s">
        <v>42</v>
      </c>
    </row>
    <row r="23" spans="1:15" ht="12.75" customHeight="1" x14ac:dyDescent="0.2">
      <c r="A23" s="109"/>
      <c r="B23" s="137"/>
      <c r="C23" s="134"/>
      <c r="D23" s="134"/>
      <c r="E23" s="134"/>
      <c r="F23" s="134"/>
      <c r="G23" s="140"/>
      <c r="H23" s="100">
        <v>0</v>
      </c>
      <c r="I23" s="100">
        <v>0</v>
      </c>
      <c r="J23" s="140"/>
      <c r="K23" s="104"/>
    </row>
    <row r="24" spans="1:15" ht="343.5" customHeight="1" x14ac:dyDescent="0.2">
      <c r="A24" s="109"/>
      <c r="B24" s="137"/>
      <c r="C24" s="135"/>
      <c r="D24" s="135"/>
      <c r="E24" s="135"/>
      <c r="F24" s="135"/>
      <c r="G24" s="141"/>
      <c r="H24" s="100">
        <v>0</v>
      </c>
      <c r="I24" s="100">
        <v>0</v>
      </c>
      <c r="J24" s="141"/>
      <c r="K24" s="104"/>
    </row>
    <row r="25" spans="1:15" ht="174.75" customHeight="1" x14ac:dyDescent="0.2">
      <c r="A25" s="109"/>
      <c r="B25" s="138"/>
      <c r="C25" s="133" t="s">
        <v>41</v>
      </c>
      <c r="D25" s="133" t="s">
        <v>5</v>
      </c>
      <c r="E25" s="133" t="s">
        <v>65</v>
      </c>
      <c r="F25" s="133" t="s">
        <v>4</v>
      </c>
      <c r="G25" s="139">
        <v>120</v>
      </c>
      <c r="H25" s="86">
        <v>0</v>
      </c>
      <c r="I25" s="86">
        <v>0</v>
      </c>
      <c r="J25" s="139">
        <v>120</v>
      </c>
      <c r="K25" s="104"/>
    </row>
    <row r="26" spans="1:15" ht="64.5" hidden="1" customHeight="1" x14ac:dyDescent="0.2">
      <c r="A26" s="36"/>
      <c r="B26" s="36"/>
      <c r="C26" s="134"/>
      <c r="D26" s="134"/>
      <c r="E26" s="134"/>
      <c r="F26" s="134"/>
      <c r="G26" s="140"/>
      <c r="H26" s="86">
        <v>0</v>
      </c>
      <c r="I26" s="86">
        <v>0</v>
      </c>
      <c r="J26" s="140"/>
      <c r="K26" s="104"/>
    </row>
    <row r="27" spans="1:15" ht="7.5" hidden="1" customHeight="1" x14ac:dyDescent="0.2">
      <c r="A27" s="36"/>
      <c r="B27" s="36"/>
      <c r="C27" s="135"/>
      <c r="D27" s="135"/>
      <c r="E27" s="135"/>
      <c r="F27" s="135"/>
      <c r="G27" s="141"/>
      <c r="H27" s="86">
        <v>0</v>
      </c>
      <c r="I27" s="86">
        <v>0</v>
      </c>
      <c r="J27" s="141"/>
      <c r="K27" s="104"/>
    </row>
    <row r="28" spans="1:15" ht="43.5" customHeight="1" x14ac:dyDescent="0.2">
      <c r="A28" s="132" t="s">
        <v>11</v>
      </c>
      <c r="B28" s="132"/>
      <c r="C28" s="132"/>
      <c r="D28" s="132"/>
      <c r="E28" s="132"/>
      <c r="F28" s="87" t="s">
        <v>3</v>
      </c>
      <c r="G28" s="34">
        <f>G12+G13+G14+G16+G17+G19+G25</f>
        <v>92500</v>
      </c>
      <c r="H28" s="34">
        <f>H12+H13+H14+H16+H17+H19+H25</f>
        <v>131120</v>
      </c>
      <c r="I28" s="34">
        <f>I12+I13+I14+I16+I17+I19+I25</f>
        <v>163650</v>
      </c>
      <c r="J28" s="34">
        <f>J12+J13+J14+J16+J17+J19+J25</f>
        <v>387270</v>
      </c>
      <c r="K28" s="104"/>
    </row>
    <row r="29" spans="1:15" ht="51" customHeight="1" x14ac:dyDescent="0.2">
      <c r="A29" s="132"/>
      <c r="B29" s="132"/>
      <c r="C29" s="132"/>
      <c r="D29" s="132"/>
      <c r="E29" s="132"/>
      <c r="F29" s="87" t="s">
        <v>22</v>
      </c>
      <c r="G29" s="34">
        <f>G15</f>
        <v>200</v>
      </c>
      <c r="H29" s="34">
        <f>H15</f>
        <v>200</v>
      </c>
      <c r="I29" s="34">
        <f>I15</f>
        <v>200</v>
      </c>
      <c r="J29" s="34">
        <f>J15</f>
        <v>600</v>
      </c>
      <c r="K29" s="104"/>
    </row>
    <row r="30" spans="1:15" ht="324.75" customHeight="1" x14ac:dyDescent="0.2">
      <c r="A30" s="106"/>
      <c r="B30" s="107"/>
      <c r="C30" s="107"/>
      <c r="D30" s="107"/>
      <c r="E30" s="108"/>
      <c r="F30" s="24" t="s">
        <v>104</v>
      </c>
      <c r="G30" s="33">
        <f>G18</f>
        <v>2000</v>
      </c>
      <c r="H30" s="58">
        <v>2000</v>
      </c>
      <c r="I30" s="58">
        <v>2000</v>
      </c>
      <c r="J30" s="33">
        <f>J18</f>
        <v>6000</v>
      </c>
      <c r="K30" s="105"/>
    </row>
    <row r="31" spans="1:15" ht="339.75" customHeight="1" x14ac:dyDescent="0.2">
      <c r="A31" s="106"/>
      <c r="B31" s="107"/>
      <c r="C31" s="107"/>
      <c r="D31" s="107"/>
      <c r="E31" s="108"/>
      <c r="F31" s="46" t="s">
        <v>43</v>
      </c>
      <c r="G31" s="33">
        <f>G22</f>
        <v>50</v>
      </c>
      <c r="H31" s="58">
        <f>H22</f>
        <v>200</v>
      </c>
      <c r="I31" s="58">
        <f>I22</f>
        <v>200</v>
      </c>
      <c r="J31" s="33">
        <v>450</v>
      </c>
      <c r="K31" s="23"/>
    </row>
    <row r="32" spans="1:15" ht="290.25" customHeight="1" x14ac:dyDescent="0.2">
      <c r="A32" s="109">
        <v>2</v>
      </c>
      <c r="B32" s="116" t="s">
        <v>6</v>
      </c>
      <c r="C32" s="56" t="s">
        <v>68</v>
      </c>
      <c r="D32" s="87" t="s">
        <v>5</v>
      </c>
      <c r="E32" s="133" t="s">
        <v>65</v>
      </c>
      <c r="F32" s="24" t="s">
        <v>3</v>
      </c>
      <c r="G32" s="32">
        <v>15</v>
      </c>
      <c r="H32" s="32">
        <v>15</v>
      </c>
      <c r="I32" s="32">
        <v>15</v>
      </c>
      <c r="J32" s="32">
        <v>45</v>
      </c>
      <c r="K32" s="144"/>
      <c r="O32" s="4" t="s">
        <v>15</v>
      </c>
    </row>
    <row r="33" spans="1:11" ht="156" customHeight="1" x14ac:dyDescent="0.2">
      <c r="A33" s="147"/>
      <c r="B33" s="123"/>
      <c r="C33" s="57" t="s">
        <v>44</v>
      </c>
      <c r="D33" s="87" t="s">
        <v>5</v>
      </c>
      <c r="E33" s="134"/>
      <c r="F33" s="24" t="s">
        <v>3</v>
      </c>
      <c r="G33" s="32">
        <v>725</v>
      </c>
      <c r="H33" s="32">
        <v>725</v>
      </c>
      <c r="I33" s="32">
        <v>725</v>
      </c>
      <c r="J33" s="32">
        <v>2175</v>
      </c>
      <c r="K33" s="145"/>
    </row>
    <row r="34" spans="1:11" ht="213.75" customHeight="1" x14ac:dyDescent="0.2">
      <c r="A34" s="147"/>
      <c r="B34" s="123"/>
      <c r="C34" s="57" t="s">
        <v>25</v>
      </c>
      <c r="D34" s="84" t="s">
        <v>5</v>
      </c>
      <c r="E34" s="134"/>
      <c r="F34" s="24" t="s">
        <v>3</v>
      </c>
      <c r="G34" s="32">
        <v>1300</v>
      </c>
      <c r="H34" s="32">
        <v>3000</v>
      </c>
      <c r="I34" s="32">
        <v>3000</v>
      </c>
      <c r="J34" s="32">
        <f t="shared" ref="J34:J42" si="1">+G34+H34+I34</f>
        <v>7300</v>
      </c>
      <c r="K34" s="145"/>
    </row>
    <row r="35" spans="1:11" ht="114" customHeight="1" x14ac:dyDescent="0.2">
      <c r="A35" s="147"/>
      <c r="B35" s="117"/>
      <c r="C35" s="57" t="s">
        <v>45</v>
      </c>
      <c r="D35" s="87" t="s">
        <v>5</v>
      </c>
      <c r="E35" s="135"/>
      <c r="F35" s="24" t="s">
        <v>3</v>
      </c>
      <c r="G35" s="32">
        <v>1000</v>
      </c>
      <c r="H35" s="32">
        <v>750</v>
      </c>
      <c r="I35" s="32">
        <v>500</v>
      </c>
      <c r="J35" s="32">
        <f t="shared" si="1"/>
        <v>2250</v>
      </c>
      <c r="K35" s="146"/>
    </row>
    <row r="36" spans="1:11" ht="299.25" customHeight="1" x14ac:dyDescent="0.2">
      <c r="A36" s="109"/>
      <c r="B36" s="116"/>
      <c r="C36" s="113" t="s">
        <v>62</v>
      </c>
      <c r="D36" s="45">
        <v>2018</v>
      </c>
      <c r="E36" s="103"/>
      <c r="F36" s="24" t="s">
        <v>70</v>
      </c>
      <c r="G36" s="32">
        <v>0</v>
      </c>
      <c r="H36" s="32">
        <v>2000</v>
      </c>
      <c r="I36" s="32">
        <v>0</v>
      </c>
      <c r="J36" s="32">
        <f t="shared" si="1"/>
        <v>2000</v>
      </c>
      <c r="K36" s="144"/>
    </row>
    <row r="37" spans="1:11" ht="48.75" customHeight="1" x14ac:dyDescent="0.2">
      <c r="A37" s="109"/>
      <c r="B37" s="123"/>
      <c r="C37" s="114"/>
      <c r="D37" s="45">
        <v>2018</v>
      </c>
      <c r="E37" s="104"/>
      <c r="F37" s="24" t="s">
        <v>3</v>
      </c>
      <c r="G37" s="32"/>
      <c r="H37" s="32">
        <f>2140</f>
        <v>2140</v>
      </c>
      <c r="I37" s="32">
        <v>0</v>
      </c>
      <c r="J37" s="32">
        <v>2140</v>
      </c>
      <c r="K37" s="145"/>
    </row>
    <row r="38" spans="1:11" ht="51.75" customHeight="1" x14ac:dyDescent="0.2">
      <c r="A38" s="109"/>
      <c r="B38" s="123"/>
      <c r="C38" s="118" t="s">
        <v>61</v>
      </c>
      <c r="D38" s="103" t="s">
        <v>5</v>
      </c>
      <c r="E38" s="104"/>
      <c r="F38" s="24" t="s">
        <v>22</v>
      </c>
      <c r="G38" s="32">
        <v>500</v>
      </c>
      <c r="H38" s="32">
        <v>600</v>
      </c>
      <c r="I38" s="32">
        <v>700</v>
      </c>
      <c r="J38" s="32">
        <f t="shared" si="1"/>
        <v>1800</v>
      </c>
      <c r="K38" s="145"/>
    </row>
    <row r="39" spans="1:11" ht="26.25" x14ac:dyDescent="0.2">
      <c r="A39" s="109"/>
      <c r="B39" s="123"/>
      <c r="C39" s="119"/>
      <c r="D39" s="105"/>
      <c r="E39" s="104"/>
      <c r="F39" s="24" t="s">
        <v>3</v>
      </c>
      <c r="G39" s="32">
        <f>547.35+94.47</f>
        <v>641.82000000000005</v>
      </c>
      <c r="H39" s="32">
        <v>0</v>
      </c>
      <c r="I39" s="32">
        <v>0</v>
      </c>
      <c r="J39" s="32">
        <f t="shared" si="1"/>
        <v>641.82000000000005</v>
      </c>
      <c r="K39" s="145"/>
    </row>
    <row r="40" spans="1:11" ht="122.25" customHeight="1" x14ac:dyDescent="0.2">
      <c r="A40" s="109"/>
      <c r="B40" s="123"/>
      <c r="C40" s="56" t="s">
        <v>105</v>
      </c>
      <c r="D40" s="15" t="s">
        <v>5</v>
      </c>
      <c r="E40" s="104"/>
      <c r="F40" s="24" t="s">
        <v>3</v>
      </c>
      <c r="G40" s="32">
        <v>40</v>
      </c>
      <c r="H40" s="32">
        <v>40</v>
      </c>
      <c r="I40" s="32">
        <v>40</v>
      </c>
      <c r="J40" s="32">
        <f t="shared" si="1"/>
        <v>120</v>
      </c>
      <c r="K40" s="145"/>
    </row>
    <row r="41" spans="1:11" ht="261.75" customHeight="1" x14ac:dyDescent="0.2">
      <c r="A41" s="109"/>
      <c r="B41" s="123"/>
      <c r="C41" s="56" t="s">
        <v>67</v>
      </c>
      <c r="D41" s="16" t="s">
        <v>5</v>
      </c>
      <c r="E41" s="104"/>
      <c r="F41" s="24" t="s">
        <v>3</v>
      </c>
      <c r="G41" s="32">
        <v>190</v>
      </c>
      <c r="H41" s="32">
        <v>190</v>
      </c>
      <c r="I41" s="32">
        <v>190</v>
      </c>
      <c r="J41" s="32">
        <f t="shared" si="1"/>
        <v>570</v>
      </c>
      <c r="K41" s="145"/>
    </row>
    <row r="42" spans="1:11" ht="187.5" customHeight="1" x14ac:dyDescent="0.2">
      <c r="A42" s="109"/>
      <c r="B42" s="117"/>
      <c r="C42" s="56" t="s">
        <v>63</v>
      </c>
      <c r="D42" s="16" t="s">
        <v>5</v>
      </c>
      <c r="E42" s="105"/>
      <c r="F42" s="24" t="s">
        <v>3</v>
      </c>
      <c r="G42" s="32">
        <v>10</v>
      </c>
      <c r="H42" s="32">
        <v>10</v>
      </c>
      <c r="I42" s="32">
        <v>10</v>
      </c>
      <c r="J42" s="32">
        <f t="shared" si="1"/>
        <v>30</v>
      </c>
      <c r="K42" s="145"/>
    </row>
    <row r="43" spans="1:11" ht="294" customHeight="1" x14ac:dyDescent="0.2">
      <c r="A43" s="96"/>
      <c r="B43" s="98"/>
      <c r="C43" s="56" t="s">
        <v>107</v>
      </c>
      <c r="D43" s="99" t="s">
        <v>5</v>
      </c>
      <c r="E43" s="97"/>
      <c r="F43" s="24" t="s">
        <v>3</v>
      </c>
      <c r="G43" s="32">
        <v>0</v>
      </c>
      <c r="H43" s="32">
        <v>0</v>
      </c>
      <c r="I43" s="32">
        <v>150</v>
      </c>
      <c r="J43" s="32">
        <f>+G43+H43+I43</f>
        <v>150</v>
      </c>
      <c r="K43" s="145"/>
    </row>
    <row r="44" spans="1:11" ht="33.75" customHeight="1" x14ac:dyDescent="0.2">
      <c r="A44" s="106" t="s">
        <v>11</v>
      </c>
      <c r="B44" s="107"/>
      <c r="C44" s="107"/>
      <c r="D44" s="107"/>
      <c r="E44" s="108"/>
      <c r="F44" s="22" t="s">
        <v>3</v>
      </c>
      <c r="G44" s="33">
        <f>G43+G42+G41+G40+G35+G34+G33+G32+G39+G37</f>
        <v>3921.82</v>
      </c>
      <c r="H44" s="33">
        <f>H43+H42+H41+H40+H35+H34+H33+H32+H39+H37</f>
        <v>6870</v>
      </c>
      <c r="I44" s="33">
        <f>I43+I42+I41+I40+I35+I34+I33+I32+I39+I37</f>
        <v>4630</v>
      </c>
      <c r="J44" s="33">
        <f>J43+J42+J41+J40+J35+J34+J33+J32+J39+J37</f>
        <v>15421.82</v>
      </c>
      <c r="K44" s="146"/>
    </row>
    <row r="45" spans="1:11" ht="67.5" customHeight="1" x14ac:dyDescent="0.2">
      <c r="A45" s="106"/>
      <c r="B45" s="107"/>
      <c r="C45" s="107"/>
      <c r="D45" s="107"/>
      <c r="E45" s="108"/>
      <c r="F45" s="24" t="s">
        <v>22</v>
      </c>
      <c r="G45" s="33">
        <f>G38</f>
        <v>500</v>
      </c>
      <c r="H45" s="33">
        <f>H38</f>
        <v>600</v>
      </c>
      <c r="I45" s="33">
        <f>I38</f>
        <v>700</v>
      </c>
      <c r="J45" s="33">
        <f>G45+H45+I45</f>
        <v>1800</v>
      </c>
      <c r="K45" s="23"/>
    </row>
    <row r="46" spans="1:11" ht="396" customHeight="1" x14ac:dyDescent="0.2">
      <c r="A46" s="106"/>
      <c r="B46" s="107"/>
      <c r="C46" s="107"/>
      <c r="D46" s="107"/>
      <c r="E46" s="108"/>
      <c r="F46" s="24" t="s">
        <v>59</v>
      </c>
      <c r="G46" s="33">
        <f>G36</f>
        <v>0</v>
      </c>
      <c r="H46" s="33">
        <f>H36</f>
        <v>2000</v>
      </c>
      <c r="I46" s="33">
        <f>I36</f>
        <v>0</v>
      </c>
      <c r="J46" s="33">
        <f>J36</f>
        <v>2000</v>
      </c>
      <c r="K46" s="23"/>
    </row>
    <row r="47" spans="1:11" ht="177.75" customHeight="1" x14ac:dyDescent="0.2">
      <c r="A47" s="109">
        <v>3</v>
      </c>
      <c r="B47" s="116" t="s">
        <v>13</v>
      </c>
      <c r="C47" s="56" t="s">
        <v>46</v>
      </c>
      <c r="D47" s="39" t="s">
        <v>5</v>
      </c>
      <c r="E47" s="103" t="s">
        <v>65</v>
      </c>
      <c r="F47" s="24" t="s">
        <v>3</v>
      </c>
      <c r="G47" s="32">
        <v>190</v>
      </c>
      <c r="H47" s="32">
        <v>0</v>
      </c>
      <c r="I47" s="32">
        <v>0</v>
      </c>
      <c r="J47" s="32">
        <f>G47+H47+I47</f>
        <v>190</v>
      </c>
      <c r="K47" s="125"/>
    </row>
    <row r="48" spans="1:11" ht="81" customHeight="1" x14ac:dyDescent="0.2">
      <c r="A48" s="109"/>
      <c r="B48" s="123"/>
      <c r="C48" s="56" t="s">
        <v>26</v>
      </c>
      <c r="D48" s="39" t="s">
        <v>5</v>
      </c>
      <c r="E48" s="105"/>
      <c r="F48" s="40" t="s">
        <v>3</v>
      </c>
      <c r="G48" s="41">
        <v>190</v>
      </c>
      <c r="H48" s="41">
        <v>300</v>
      </c>
      <c r="I48" s="41">
        <v>1000</v>
      </c>
      <c r="J48" s="41">
        <f>G48+H48+I48</f>
        <v>1490</v>
      </c>
      <c r="K48" s="126"/>
    </row>
    <row r="49" spans="1:18" ht="211.5" customHeight="1" x14ac:dyDescent="0.2">
      <c r="A49" s="109"/>
      <c r="B49" s="117"/>
      <c r="C49" s="55" t="s">
        <v>31</v>
      </c>
      <c r="D49" s="42" t="s">
        <v>30</v>
      </c>
      <c r="E49" s="43"/>
      <c r="F49" s="53" t="s">
        <v>3</v>
      </c>
      <c r="G49" s="54">
        <v>0</v>
      </c>
      <c r="H49" s="54">
        <v>2500</v>
      </c>
      <c r="I49" s="54">
        <v>5000</v>
      </c>
      <c r="J49" s="54">
        <f>G49+H49+I49</f>
        <v>7500</v>
      </c>
      <c r="K49" s="126"/>
    </row>
    <row r="50" spans="1:18" ht="26.25" customHeight="1" x14ac:dyDescent="0.2">
      <c r="A50" s="110" t="s">
        <v>11</v>
      </c>
      <c r="B50" s="111"/>
      <c r="C50" s="111"/>
      <c r="D50" s="111"/>
      <c r="E50" s="112"/>
      <c r="F50" s="24" t="s">
        <v>4</v>
      </c>
      <c r="G50" s="33">
        <f>G47+G48</f>
        <v>380</v>
      </c>
      <c r="H50" s="33">
        <f>H47+H49+H48</f>
        <v>2800</v>
      </c>
      <c r="I50" s="33">
        <f>I47+I48+I49</f>
        <v>6000</v>
      </c>
      <c r="J50" s="33">
        <f>G50+H50+I50</f>
        <v>9180</v>
      </c>
      <c r="K50" s="127"/>
    </row>
    <row r="51" spans="1:18" ht="0.75" hidden="1" customHeight="1" thickBot="1" x14ac:dyDescent="0.4">
      <c r="A51" s="27"/>
      <c r="B51" s="28"/>
      <c r="C51" s="29"/>
      <c r="D51" s="25"/>
      <c r="E51" s="25"/>
      <c r="F51" s="26"/>
      <c r="G51" s="30"/>
      <c r="H51" s="30"/>
      <c r="I51" s="30"/>
      <c r="J51" s="30"/>
      <c r="K51" s="30"/>
    </row>
    <row r="52" spans="1:18" ht="27.75" hidden="1" customHeight="1" thickBot="1" x14ac:dyDescent="0.4">
      <c r="A52" s="27"/>
      <c r="B52" s="28"/>
      <c r="C52" s="29"/>
      <c r="D52" s="25"/>
      <c r="E52" s="25"/>
      <c r="F52" s="26"/>
      <c r="G52" s="30"/>
      <c r="H52" s="30"/>
      <c r="I52" s="30"/>
      <c r="J52" s="30"/>
      <c r="K52" s="30"/>
    </row>
    <row r="53" spans="1:18" ht="27.75" hidden="1" customHeight="1" thickBot="1" x14ac:dyDescent="0.4">
      <c r="A53" s="27"/>
      <c r="B53" s="28"/>
      <c r="C53" s="29"/>
      <c r="D53" s="25"/>
      <c r="E53" s="25"/>
      <c r="F53" s="26"/>
      <c r="G53" s="30"/>
      <c r="H53" s="30"/>
      <c r="I53" s="30"/>
      <c r="J53" s="30"/>
      <c r="K53" s="30"/>
    </row>
    <row r="54" spans="1:18" ht="27.75" hidden="1" customHeight="1" thickBot="1" x14ac:dyDescent="0.4">
      <c r="A54" s="27"/>
      <c r="B54" s="28"/>
      <c r="C54" s="29"/>
      <c r="D54" s="25"/>
      <c r="E54" s="25"/>
      <c r="F54" s="26"/>
      <c r="G54" s="30"/>
      <c r="H54" s="30"/>
      <c r="I54" s="30"/>
      <c r="J54" s="30"/>
      <c r="K54" s="30"/>
    </row>
    <row r="55" spans="1:18" ht="27.75" hidden="1" customHeight="1" thickBot="1" x14ac:dyDescent="0.4">
      <c r="A55" s="27"/>
      <c r="B55" s="28"/>
      <c r="C55" s="29"/>
      <c r="D55" s="25"/>
      <c r="E55" s="25"/>
      <c r="F55" s="26"/>
      <c r="G55" s="30"/>
      <c r="H55" s="30"/>
      <c r="I55" s="30"/>
      <c r="J55" s="30"/>
      <c r="K55" s="30"/>
    </row>
    <row r="56" spans="1:18" ht="27.75" hidden="1" customHeight="1" thickBot="1" x14ac:dyDescent="0.4">
      <c r="A56" s="27"/>
      <c r="B56" s="28"/>
      <c r="C56" s="29"/>
      <c r="D56" s="25"/>
      <c r="E56" s="25"/>
      <c r="F56" s="26"/>
      <c r="G56" s="30"/>
      <c r="H56" s="30"/>
      <c r="I56" s="30"/>
      <c r="J56" s="30"/>
      <c r="K56" s="30"/>
    </row>
    <row r="57" spans="1:18" ht="27.75" hidden="1" customHeight="1" thickBot="1" x14ac:dyDescent="0.4">
      <c r="A57" s="27"/>
      <c r="B57" s="28"/>
      <c r="C57" s="29"/>
      <c r="D57" s="25"/>
      <c r="E57" s="25"/>
      <c r="F57" s="26"/>
      <c r="G57" s="30"/>
      <c r="H57" s="30"/>
      <c r="I57" s="30"/>
      <c r="J57" s="30"/>
      <c r="K57" s="30"/>
    </row>
    <row r="58" spans="1:18" ht="27.75" hidden="1" customHeight="1" thickBot="1" x14ac:dyDescent="0.4">
      <c r="A58" s="27"/>
      <c r="B58" s="28"/>
      <c r="C58" s="29"/>
      <c r="D58" s="25"/>
      <c r="E58" s="25"/>
      <c r="F58" s="26"/>
      <c r="G58" s="30"/>
      <c r="H58" s="30"/>
      <c r="I58" s="30"/>
      <c r="J58" s="30"/>
      <c r="K58" s="30"/>
    </row>
    <row r="59" spans="1:18" ht="27.75" hidden="1" customHeight="1" thickBot="1" x14ac:dyDescent="0.4">
      <c r="A59" s="27"/>
      <c r="B59" s="28"/>
      <c r="C59" s="29"/>
      <c r="D59" s="25"/>
      <c r="E59" s="25"/>
      <c r="F59" s="26"/>
      <c r="G59" s="30"/>
      <c r="H59" s="30"/>
      <c r="I59" s="30"/>
      <c r="J59" s="30"/>
      <c r="K59" s="30"/>
    </row>
    <row r="60" spans="1:18" ht="27.75" hidden="1" customHeight="1" thickBot="1" x14ac:dyDescent="0.4">
      <c r="A60" s="27"/>
      <c r="B60" s="28"/>
      <c r="C60" s="29"/>
      <c r="D60" s="25"/>
      <c r="E60" s="25"/>
      <c r="F60" s="26"/>
      <c r="G60" s="30"/>
      <c r="H60" s="30"/>
      <c r="I60" s="30"/>
      <c r="J60" s="30"/>
      <c r="K60" s="30"/>
    </row>
    <row r="61" spans="1:18" ht="27.75" hidden="1" customHeight="1" thickBot="1" x14ac:dyDescent="0.4">
      <c r="A61" s="27"/>
      <c r="B61" s="28"/>
      <c r="C61" s="29"/>
      <c r="D61" s="25"/>
      <c r="E61" s="25"/>
      <c r="F61" s="26"/>
      <c r="G61" s="30"/>
      <c r="H61" s="30"/>
      <c r="I61" s="30"/>
      <c r="J61" s="30"/>
      <c r="K61" s="30"/>
    </row>
    <row r="62" spans="1:18" ht="27.75" hidden="1" customHeight="1" thickBot="1" x14ac:dyDescent="0.4">
      <c r="A62" s="27"/>
      <c r="B62" s="28"/>
      <c r="C62" s="29"/>
      <c r="D62" s="25"/>
      <c r="E62" s="25"/>
      <c r="F62" s="26"/>
      <c r="G62" s="31"/>
      <c r="H62" s="31"/>
      <c r="I62" s="31"/>
      <c r="J62" s="31"/>
      <c r="K62" s="31"/>
    </row>
    <row r="63" spans="1:18" ht="98.25" customHeight="1" x14ac:dyDescent="0.2">
      <c r="A63" s="103">
        <v>4</v>
      </c>
      <c r="B63" s="116" t="s">
        <v>96</v>
      </c>
      <c r="C63" s="88" t="s">
        <v>103</v>
      </c>
      <c r="D63" s="87" t="s">
        <v>5</v>
      </c>
      <c r="E63" s="103" t="s">
        <v>98</v>
      </c>
      <c r="F63" s="24" t="s">
        <v>4</v>
      </c>
      <c r="G63" s="32">
        <v>120000</v>
      </c>
      <c r="H63" s="32">
        <v>80000</v>
      </c>
      <c r="I63" s="32">
        <f>40000+4166.29</f>
        <v>44166.29</v>
      </c>
      <c r="J63" s="32">
        <f t="shared" ref="J63:J82" si="2">G63+H63+I63</f>
        <v>244166.29</v>
      </c>
      <c r="K63" s="142" t="s">
        <v>97</v>
      </c>
      <c r="Q63" s="8"/>
      <c r="R63" s="8"/>
    </row>
    <row r="64" spans="1:18" ht="162.75" customHeight="1" x14ac:dyDescent="0.2">
      <c r="A64" s="105"/>
      <c r="B64" s="117"/>
      <c r="C64" s="49" t="s">
        <v>47</v>
      </c>
      <c r="D64" s="87" t="s">
        <v>5</v>
      </c>
      <c r="E64" s="105"/>
      <c r="F64" s="24" t="s">
        <v>4</v>
      </c>
      <c r="G64" s="32">
        <v>5000</v>
      </c>
      <c r="H64" s="32">
        <v>5000</v>
      </c>
      <c r="I64" s="32">
        <v>5000</v>
      </c>
      <c r="J64" s="32">
        <f t="shared" si="2"/>
        <v>15000</v>
      </c>
      <c r="K64" s="143"/>
    </row>
    <row r="65" spans="1:24" ht="163.5" customHeight="1" x14ac:dyDescent="0.2">
      <c r="A65" s="109"/>
      <c r="B65" s="128"/>
      <c r="C65" s="87" t="s">
        <v>48</v>
      </c>
      <c r="D65" s="87" t="s">
        <v>5</v>
      </c>
      <c r="E65" s="103" t="s">
        <v>99</v>
      </c>
      <c r="F65" s="24" t="s">
        <v>4</v>
      </c>
      <c r="G65" s="32">
        <v>5000</v>
      </c>
      <c r="H65" s="32">
        <v>6000</v>
      </c>
      <c r="I65" s="32">
        <v>5000</v>
      </c>
      <c r="J65" s="32">
        <f t="shared" si="2"/>
        <v>16000</v>
      </c>
      <c r="K65" s="151" t="s">
        <v>82</v>
      </c>
    </row>
    <row r="66" spans="1:24" ht="102" customHeight="1" x14ac:dyDescent="0.2">
      <c r="A66" s="109"/>
      <c r="B66" s="129"/>
      <c r="C66" s="87" t="s">
        <v>27</v>
      </c>
      <c r="D66" s="87" t="s">
        <v>5</v>
      </c>
      <c r="E66" s="104"/>
      <c r="F66" s="24" t="s">
        <v>4</v>
      </c>
      <c r="G66" s="32">
        <v>1500</v>
      </c>
      <c r="H66" s="32">
        <v>0</v>
      </c>
      <c r="I66" s="32">
        <v>0</v>
      </c>
      <c r="J66" s="32">
        <f t="shared" si="2"/>
        <v>1500</v>
      </c>
      <c r="K66" s="152"/>
    </row>
    <row r="67" spans="1:24" ht="114.75" customHeight="1" x14ac:dyDescent="0.2">
      <c r="A67" s="109"/>
      <c r="B67" s="129"/>
      <c r="C67" s="87" t="s">
        <v>28</v>
      </c>
      <c r="D67" s="87" t="s">
        <v>5</v>
      </c>
      <c r="E67" s="104"/>
      <c r="F67" s="24" t="s">
        <v>4</v>
      </c>
      <c r="G67" s="32">
        <v>1500</v>
      </c>
      <c r="H67" s="32">
        <v>0</v>
      </c>
      <c r="I67" s="32">
        <v>0</v>
      </c>
      <c r="J67" s="32">
        <f t="shared" si="2"/>
        <v>1500</v>
      </c>
      <c r="K67" s="152"/>
    </row>
    <row r="68" spans="1:24" ht="237.75" customHeight="1" x14ac:dyDescent="0.2">
      <c r="A68" s="109"/>
      <c r="B68" s="129"/>
      <c r="C68" s="87" t="s">
        <v>100</v>
      </c>
      <c r="D68" s="87" t="s">
        <v>5</v>
      </c>
      <c r="E68" s="104"/>
      <c r="F68" s="24" t="s">
        <v>4</v>
      </c>
      <c r="G68" s="32">
        <v>1420</v>
      </c>
      <c r="H68" s="32">
        <v>0</v>
      </c>
      <c r="I68" s="32">
        <v>0</v>
      </c>
      <c r="J68" s="32">
        <f t="shared" si="2"/>
        <v>1420</v>
      </c>
      <c r="K68" s="152"/>
    </row>
    <row r="69" spans="1:24" ht="160.5" customHeight="1" x14ac:dyDescent="0.2">
      <c r="A69" s="109"/>
      <c r="B69" s="129"/>
      <c r="C69" s="87" t="s">
        <v>49</v>
      </c>
      <c r="D69" s="87" t="s">
        <v>5</v>
      </c>
      <c r="E69" s="104"/>
      <c r="F69" s="24" t="s">
        <v>4</v>
      </c>
      <c r="G69" s="32">
        <v>2450</v>
      </c>
      <c r="H69" s="32">
        <v>0</v>
      </c>
      <c r="I69" s="32">
        <v>0</v>
      </c>
      <c r="J69" s="32">
        <f t="shared" si="2"/>
        <v>2450</v>
      </c>
      <c r="K69" s="152"/>
    </row>
    <row r="70" spans="1:24" ht="237.75" customHeight="1" x14ac:dyDescent="0.2">
      <c r="A70" s="109"/>
      <c r="B70" s="129"/>
      <c r="C70" s="87" t="s">
        <v>36</v>
      </c>
      <c r="D70" s="87" t="s">
        <v>5</v>
      </c>
      <c r="E70" s="105"/>
      <c r="F70" s="24" t="s">
        <v>4</v>
      </c>
      <c r="G70" s="32">
        <v>0</v>
      </c>
      <c r="H70" s="32">
        <v>18235</v>
      </c>
      <c r="I70" s="32">
        <v>12752.19</v>
      </c>
      <c r="J70" s="32">
        <f>G70+H70+I70</f>
        <v>30987.190000000002</v>
      </c>
      <c r="K70" s="152"/>
    </row>
    <row r="71" spans="1:24" ht="186.75" customHeight="1" x14ac:dyDescent="0.2">
      <c r="A71" s="109"/>
      <c r="B71" s="130"/>
      <c r="C71" s="60" t="s">
        <v>101</v>
      </c>
      <c r="D71" s="87" t="s">
        <v>5</v>
      </c>
      <c r="E71" s="84"/>
      <c r="F71" s="24" t="s">
        <v>4</v>
      </c>
      <c r="G71" s="32">
        <v>0</v>
      </c>
      <c r="H71" s="32">
        <v>0</v>
      </c>
      <c r="I71" s="32">
        <v>10000</v>
      </c>
      <c r="J71" s="32">
        <f>G71+H71+I71</f>
        <v>10000</v>
      </c>
      <c r="K71" s="152"/>
    </row>
    <row r="72" spans="1:24" ht="66" customHeight="1" x14ac:dyDescent="0.2">
      <c r="A72" s="103"/>
      <c r="B72" s="116"/>
      <c r="C72" s="52" t="s">
        <v>88</v>
      </c>
      <c r="D72" s="52" t="s">
        <v>5</v>
      </c>
      <c r="E72" s="103" t="s">
        <v>85</v>
      </c>
      <c r="F72" s="89" t="s">
        <v>3</v>
      </c>
      <c r="G72" s="90">
        <v>30000</v>
      </c>
      <c r="H72" s="90">
        <v>30000</v>
      </c>
      <c r="I72" s="90">
        <v>30000</v>
      </c>
      <c r="J72" s="90">
        <f t="shared" si="2"/>
        <v>90000</v>
      </c>
      <c r="K72" s="152"/>
    </row>
    <row r="73" spans="1:24" ht="67.150000000000006" customHeight="1" x14ac:dyDescent="0.2">
      <c r="A73" s="104"/>
      <c r="B73" s="123"/>
      <c r="C73" s="64" t="s">
        <v>89</v>
      </c>
      <c r="D73" s="64" t="s">
        <v>5</v>
      </c>
      <c r="E73" s="104"/>
      <c r="F73" s="24" t="s">
        <v>3</v>
      </c>
      <c r="G73" s="32">
        <v>2000</v>
      </c>
      <c r="H73" s="32">
        <v>2000</v>
      </c>
      <c r="I73" s="32">
        <v>2000</v>
      </c>
      <c r="J73" s="32">
        <f>G73+H73+I73</f>
        <v>6000</v>
      </c>
      <c r="K73" s="152"/>
      <c r="X73" s="4" t="s">
        <v>15</v>
      </c>
    </row>
    <row r="74" spans="1:24" ht="165.75" customHeight="1" x14ac:dyDescent="0.2">
      <c r="A74" s="104"/>
      <c r="B74" s="123"/>
      <c r="C74" s="64" t="s">
        <v>90</v>
      </c>
      <c r="D74" s="64" t="s">
        <v>5</v>
      </c>
      <c r="E74" s="104"/>
      <c r="F74" s="24" t="s">
        <v>3</v>
      </c>
      <c r="G74" s="32">
        <v>14658.87</v>
      </c>
      <c r="H74" s="32">
        <v>37280.589999999997</v>
      </c>
      <c r="I74" s="32">
        <v>20963.5</v>
      </c>
      <c r="J74" s="32">
        <f>G74+H74+I74</f>
        <v>72902.959999999992</v>
      </c>
      <c r="K74" s="152"/>
      <c r="N74" s="8"/>
    </row>
    <row r="75" spans="1:24" ht="158.25" customHeight="1" x14ac:dyDescent="0.2">
      <c r="A75" s="104"/>
      <c r="B75" s="123"/>
      <c r="C75" s="64" t="s">
        <v>91</v>
      </c>
      <c r="D75" s="63" t="s">
        <v>5</v>
      </c>
      <c r="E75" s="104"/>
      <c r="F75" s="24" t="s">
        <v>3</v>
      </c>
      <c r="G75" s="62">
        <v>62408.800000000003</v>
      </c>
      <c r="H75" s="62">
        <v>0</v>
      </c>
      <c r="I75" s="62">
        <v>6476</v>
      </c>
      <c r="J75" s="62">
        <f t="shared" si="2"/>
        <v>68884.800000000003</v>
      </c>
      <c r="K75" s="152"/>
    </row>
    <row r="76" spans="1:24" ht="288.75" customHeight="1" x14ac:dyDescent="0.2">
      <c r="A76" s="104"/>
      <c r="B76" s="123"/>
      <c r="C76" s="64" t="s">
        <v>92</v>
      </c>
      <c r="D76" s="64" t="s">
        <v>5</v>
      </c>
      <c r="E76" s="104"/>
      <c r="F76" s="24" t="s">
        <v>4</v>
      </c>
      <c r="G76" s="62">
        <v>10520</v>
      </c>
      <c r="H76" s="62">
        <v>13000</v>
      </c>
      <c r="I76" s="62">
        <v>17000</v>
      </c>
      <c r="J76" s="62">
        <f t="shared" si="2"/>
        <v>40520</v>
      </c>
      <c r="K76" s="152"/>
    </row>
    <row r="77" spans="1:24" ht="90.75" customHeight="1" x14ac:dyDescent="0.2">
      <c r="A77" s="104"/>
      <c r="B77" s="123"/>
      <c r="C77" s="64" t="s">
        <v>93</v>
      </c>
      <c r="D77" s="64" t="s">
        <v>5</v>
      </c>
      <c r="E77" s="104"/>
      <c r="F77" s="24" t="s">
        <v>3</v>
      </c>
      <c r="G77" s="62">
        <v>12398.84</v>
      </c>
      <c r="H77" s="62">
        <v>0</v>
      </c>
      <c r="I77" s="62">
        <v>0</v>
      </c>
      <c r="J77" s="62">
        <f t="shared" si="2"/>
        <v>12398.84</v>
      </c>
      <c r="K77" s="152"/>
    </row>
    <row r="78" spans="1:24" ht="143.25" customHeight="1" x14ac:dyDescent="0.2">
      <c r="A78" s="105"/>
      <c r="B78" s="117"/>
      <c r="C78" s="64" t="s">
        <v>94</v>
      </c>
      <c r="D78" s="64" t="s">
        <v>5</v>
      </c>
      <c r="E78" s="105"/>
      <c r="F78" s="24" t="s">
        <v>3</v>
      </c>
      <c r="G78" s="62">
        <v>2340</v>
      </c>
      <c r="H78" s="62">
        <v>0</v>
      </c>
      <c r="I78" s="62">
        <v>0</v>
      </c>
      <c r="J78" s="62">
        <f>SUM(G78:I78)</f>
        <v>2340</v>
      </c>
      <c r="K78" s="152"/>
      <c r="O78" s="92"/>
      <c r="P78" s="92"/>
      <c r="Q78" s="92"/>
    </row>
    <row r="79" spans="1:24" ht="47.25" customHeight="1" x14ac:dyDescent="0.2">
      <c r="A79" s="120" t="s">
        <v>11</v>
      </c>
      <c r="B79" s="121"/>
      <c r="C79" s="121"/>
      <c r="D79" s="121"/>
      <c r="E79" s="122"/>
      <c r="F79" s="51" t="s">
        <v>3</v>
      </c>
      <c r="G79" s="50">
        <f>G63+G64+G65+G66+G67+G68+G69+G70+G72+G74+G75+G76+G77+G78+G73</f>
        <v>271196.51</v>
      </c>
      <c r="H79" s="50">
        <f>H63+H64+H65+H66+H67+H68+H69+H70+H72+H74+H75+H76+H77+H78+H73</f>
        <v>191515.59</v>
      </c>
      <c r="I79" s="33">
        <f>I63+I64+I65+I66+I67+I68+I69+I70+I72+I74+I75+I76+I77+I78+I73+I71</f>
        <v>153357.97999999998</v>
      </c>
      <c r="J79" s="33">
        <f>J63+J64+J65+J66+J67+J68+J69+J70+J72+J74+J75+J76+J77+J78+J73+J71</f>
        <v>616070.08000000007</v>
      </c>
      <c r="K79" s="153"/>
      <c r="N79" s="8"/>
      <c r="O79" s="93"/>
      <c r="P79" s="93"/>
      <c r="Q79" s="95"/>
      <c r="R79" s="95"/>
    </row>
    <row r="80" spans="1:24" ht="186" customHeight="1" x14ac:dyDescent="0.2">
      <c r="A80" s="132">
        <v>5</v>
      </c>
      <c r="B80" s="116" t="s">
        <v>51</v>
      </c>
      <c r="C80" s="80" t="s">
        <v>50</v>
      </c>
      <c r="D80" s="82" t="s">
        <v>5</v>
      </c>
      <c r="E80" s="103" t="s">
        <v>95</v>
      </c>
      <c r="F80" s="24" t="s">
        <v>3</v>
      </c>
      <c r="G80" s="32">
        <f>300-125.1</f>
        <v>174.9</v>
      </c>
      <c r="H80" s="32">
        <v>0</v>
      </c>
      <c r="I80" s="32">
        <v>0</v>
      </c>
      <c r="J80" s="32">
        <f>G80+H80+I80</f>
        <v>174.9</v>
      </c>
      <c r="K80" s="144" t="s">
        <v>57</v>
      </c>
      <c r="O80" s="92"/>
      <c r="P80" s="92"/>
      <c r="Q80" s="92"/>
    </row>
    <row r="81" spans="1:18" ht="162" customHeight="1" x14ac:dyDescent="0.2">
      <c r="A81" s="132"/>
      <c r="B81" s="117"/>
      <c r="C81" s="79" t="s">
        <v>32</v>
      </c>
      <c r="D81" s="82" t="s">
        <v>5</v>
      </c>
      <c r="E81" s="105"/>
      <c r="F81" s="24" t="s">
        <v>3</v>
      </c>
      <c r="G81" s="32">
        <f>500-156.55</f>
        <v>343.45</v>
      </c>
      <c r="H81" s="32">
        <f>500-343.45+125.1</f>
        <v>281.64999999999998</v>
      </c>
      <c r="I81" s="32">
        <v>0</v>
      </c>
      <c r="J81" s="32">
        <f t="shared" si="2"/>
        <v>625.09999999999991</v>
      </c>
      <c r="K81" s="145"/>
    </row>
    <row r="82" spans="1:18" ht="26.25" customHeight="1" x14ac:dyDescent="0.2">
      <c r="A82" s="177" t="s">
        <v>11</v>
      </c>
      <c r="B82" s="178"/>
      <c r="C82" s="178"/>
      <c r="D82" s="178"/>
      <c r="E82" s="179"/>
      <c r="F82" s="81" t="s">
        <v>3</v>
      </c>
      <c r="G82" s="33">
        <f>G80+G81</f>
        <v>518.35</v>
      </c>
      <c r="H82" s="33">
        <f>H80+H81</f>
        <v>281.64999999999998</v>
      </c>
      <c r="I82" s="33">
        <f>I80+I81</f>
        <v>0</v>
      </c>
      <c r="J82" s="33">
        <f t="shared" si="2"/>
        <v>800</v>
      </c>
      <c r="K82" s="146"/>
    </row>
    <row r="83" spans="1:18" ht="254.25" customHeight="1" x14ac:dyDescent="0.2">
      <c r="A83" s="109">
        <v>6</v>
      </c>
      <c r="B83" s="116" t="s">
        <v>64</v>
      </c>
      <c r="C83" s="82" t="s">
        <v>55</v>
      </c>
      <c r="D83" s="82" t="s">
        <v>5</v>
      </c>
      <c r="E83" s="103" t="s">
        <v>86</v>
      </c>
      <c r="F83" s="24" t="s">
        <v>3</v>
      </c>
      <c r="G83" s="32">
        <v>1000</v>
      </c>
      <c r="H83" s="32">
        <v>1000</v>
      </c>
      <c r="I83" s="32">
        <v>1000</v>
      </c>
      <c r="J83" s="32">
        <f>G83+H83+I83</f>
        <v>3000</v>
      </c>
      <c r="K83" s="32" t="s">
        <v>54</v>
      </c>
    </row>
    <row r="84" spans="1:18" ht="223.5" customHeight="1" x14ac:dyDescent="0.2">
      <c r="A84" s="109"/>
      <c r="B84" s="123"/>
      <c r="C84" s="82" t="s">
        <v>56</v>
      </c>
      <c r="D84" s="82" t="s">
        <v>5</v>
      </c>
      <c r="E84" s="104"/>
      <c r="F84" s="81" t="s">
        <v>3</v>
      </c>
      <c r="G84" s="32">
        <v>100</v>
      </c>
      <c r="H84" s="32">
        <v>0</v>
      </c>
      <c r="I84" s="32">
        <v>100</v>
      </c>
      <c r="J84" s="32">
        <f>G84+H84+I84</f>
        <v>200</v>
      </c>
      <c r="K84" s="37"/>
    </row>
    <row r="85" spans="1:18" ht="141.75" customHeight="1" x14ac:dyDescent="0.2">
      <c r="A85" s="109"/>
      <c r="B85" s="117"/>
      <c r="C85" s="82" t="s">
        <v>87</v>
      </c>
      <c r="D85" s="83" t="s">
        <v>5</v>
      </c>
      <c r="E85" s="105"/>
      <c r="F85" s="81" t="s">
        <v>3</v>
      </c>
      <c r="G85" s="32">
        <v>0</v>
      </c>
      <c r="H85" s="32">
        <v>0</v>
      </c>
      <c r="I85" s="32">
        <v>3000</v>
      </c>
      <c r="J85" s="32">
        <f>G85+H85+I85</f>
        <v>3000</v>
      </c>
      <c r="K85" s="37"/>
      <c r="R85" s="94"/>
    </row>
    <row r="86" spans="1:18" ht="26.25" customHeight="1" x14ac:dyDescent="0.2">
      <c r="A86" s="120" t="s">
        <v>11</v>
      </c>
      <c r="B86" s="121"/>
      <c r="C86" s="121"/>
      <c r="D86" s="121"/>
      <c r="E86" s="122"/>
      <c r="F86" s="24" t="s">
        <v>3</v>
      </c>
      <c r="G86" s="33">
        <f>G83+G84</f>
        <v>1100</v>
      </c>
      <c r="H86" s="33">
        <f>H83+H84</f>
        <v>1000</v>
      </c>
      <c r="I86" s="33">
        <f>I83+I84+I85</f>
        <v>4100</v>
      </c>
      <c r="J86" s="33">
        <f>J83+J84+J85</f>
        <v>6200</v>
      </c>
      <c r="K86" s="33" t="s">
        <v>15</v>
      </c>
    </row>
    <row r="87" spans="1:18" ht="26.25" customHeight="1" x14ac:dyDescent="0.2">
      <c r="A87" s="171" t="s">
        <v>21</v>
      </c>
      <c r="B87" s="172"/>
      <c r="C87" s="162" t="s">
        <v>15</v>
      </c>
      <c r="D87" s="163"/>
      <c r="E87" s="164"/>
      <c r="F87" s="24" t="s">
        <v>11</v>
      </c>
      <c r="G87" s="33">
        <f>G88+G89+G90+G92+G91</f>
        <v>372366.68</v>
      </c>
      <c r="H87" s="33">
        <f>H88+H89+H90+H92+H91</f>
        <v>338587.24</v>
      </c>
      <c r="I87" s="33">
        <f>I88+I89+I90+I92+I91</f>
        <v>334837.98</v>
      </c>
      <c r="J87" s="33">
        <f>J88+J89+J90+J92+J91</f>
        <v>1045791.9000000001</v>
      </c>
      <c r="K87" s="32"/>
      <c r="M87" s="8"/>
      <c r="N87" s="8"/>
      <c r="Q87" s="8"/>
      <c r="R87" s="8"/>
    </row>
    <row r="88" spans="1:18" ht="26.25" x14ac:dyDescent="0.2">
      <c r="A88" s="173"/>
      <c r="B88" s="174"/>
      <c r="C88" s="165"/>
      <c r="D88" s="166"/>
      <c r="E88" s="167"/>
      <c r="F88" s="24" t="s">
        <v>3</v>
      </c>
      <c r="G88" s="33">
        <f>G28+G44+G50+G79+G82+G86</f>
        <v>369616.68</v>
      </c>
      <c r="H88" s="33">
        <f>H28+H44+H50+H79+H82+H86</f>
        <v>333587.24</v>
      </c>
      <c r="I88" s="33">
        <f>I28+I44+I50+I79+I82+I86</f>
        <v>331737.98</v>
      </c>
      <c r="J88" s="33">
        <f>J28+J44+J50+J79+J82+J86</f>
        <v>1034941.9000000001</v>
      </c>
      <c r="K88" s="32"/>
      <c r="M88" s="8"/>
      <c r="N88" s="8"/>
      <c r="Q88" s="8"/>
      <c r="R88" s="8"/>
    </row>
    <row r="89" spans="1:18" ht="48.75" customHeight="1" x14ac:dyDescent="0.2">
      <c r="A89" s="173"/>
      <c r="B89" s="174"/>
      <c r="C89" s="165"/>
      <c r="D89" s="166"/>
      <c r="E89" s="167"/>
      <c r="F89" s="87" t="s">
        <v>69</v>
      </c>
      <c r="G89" s="34">
        <f>G29+G45</f>
        <v>700</v>
      </c>
      <c r="H89" s="34">
        <f>H29+H45</f>
        <v>800</v>
      </c>
      <c r="I89" s="34">
        <f>I29+I45</f>
        <v>900</v>
      </c>
      <c r="J89" s="34">
        <f>J29+J45</f>
        <v>2400</v>
      </c>
      <c r="K89" s="35"/>
      <c r="R89" s="8"/>
    </row>
    <row r="90" spans="1:18" ht="259.5" customHeight="1" x14ac:dyDescent="0.2">
      <c r="A90" s="173"/>
      <c r="B90" s="174"/>
      <c r="C90" s="165"/>
      <c r="D90" s="166"/>
      <c r="E90" s="167"/>
      <c r="F90" s="87" t="s">
        <v>52</v>
      </c>
      <c r="G90" s="48">
        <f>G30</f>
        <v>2000</v>
      </c>
      <c r="H90" s="48">
        <f>H30</f>
        <v>2000</v>
      </c>
      <c r="I90" s="48">
        <f>I30</f>
        <v>2000</v>
      </c>
      <c r="J90" s="48">
        <f>J30</f>
        <v>6000</v>
      </c>
      <c r="K90" s="35"/>
    </row>
    <row r="91" spans="1:18" ht="312" customHeight="1" x14ac:dyDescent="0.2">
      <c r="A91" s="173"/>
      <c r="B91" s="174"/>
      <c r="C91" s="165"/>
      <c r="D91" s="166"/>
      <c r="E91" s="167"/>
      <c r="F91" s="49" t="s">
        <v>102</v>
      </c>
      <c r="G91" s="47">
        <f>G46</f>
        <v>0</v>
      </c>
      <c r="H91" s="47">
        <f t="shared" ref="H91:J91" si="3">H46</f>
        <v>2000</v>
      </c>
      <c r="I91" s="47">
        <f t="shared" si="3"/>
        <v>0</v>
      </c>
      <c r="J91" s="47">
        <f t="shared" si="3"/>
        <v>2000</v>
      </c>
      <c r="K91" s="49"/>
    </row>
    <row r="92" spans="1:18" ht="409.5" customHeight="1" x14ac:dyDescent="0.2">
      <c r="A92" s="175"/>
      <c r="B92" s="176"/>
      <c r="C92" s="168"/>
      <c r="D92" s="169"/>
      <c r="E92" s="170"/>
      <c r="F92" s="87" t="s">
        <v>108</v>
      </c>
      <c r="G92" s="34">
        <f>G31</f>
        <v>50</v>
      </c>
      <c r="H92" s="34">
        <f t="shared" ref="H92:J92" si="4">H31</f>
        <v>200</v>
      </c>
      <c r="I92" s="34">
        <f t="shared" si="4"/>
        <v>200</v>
      </c>
      <c r="J92" s="34">
        <f t="shared" si="4"/>
        <v>450</v>
      </c>
      <c r="K92" s="35"/>
    </row>
    <row r="93" spans="1:18" ht="168" customHeight="1" x14ac:dyDescent="0.45">
      <c r="A93" s="12"/>
      <c r="B93" s="115" t="s">
        <v>20</v>
      </c>
      <c r="C93" s="115"/>
      <c r="D93" s="115"/>
      <c r="E93" s="115"/>
      <c r="F93" s="115"/>
      <c r="G93" s="124" t="s">
        <v>58</v>
      </c>
      <c r="H93" s="124"/>
      <c r="I93" s="124"/>
      <c r="J93" s="124"/>
      <c r="K93" s="124"/>
    </row>
    <row r="94" spans="1:18" ht="30.75" customHeight="1" x14ac:dyDescent="0.45">
      <c r="A94" s="9"/>
      <c r="B94" s="10"/>
      <c r="C94" s="10"/>
      <c r="D94" s="10"/>
      <c r="E94" s="11"/>
      <c r="F94" s="11" t="s">
        <v>10</v>
      </c>
      <c r="G94" s="13" t="s">
        <v>19</v>
      </c>
      <c r="H94" s="13"/>
      <c r="I94" s="13"/>
      <c r="J94" s="13"/>
      <c r="K94" s="13"/>
      <c r="L94" s="13"/>
      <c r="M94" s="13"/>
    </row>
    <row r="95" spans="1:18" x14ac:dyDescent="0.2">
      <c r="G95" s="91"/>
    </row>
    <row r="97" ht="15" customHeight="1" x14ac:dyDescent="0.2"/>
    <row r="98" ht="15.75" customHeight="1" x14ac:dyDescent="0.2"/>
    <row r="99" ht="15" customHeight="1" x14ac:dyDescent="0.2"/>
    <row r="100" ht="15.75" customHeight="1" x14ac:dyDescent="0.2"/>
  </sheetData>
  <mergeCells count="86">
    <mergeCell ref="G22:G24"/>
    <mergeCell ref="J22:J24"/>
    <mergeCell ref="G9:G10"/>
    <mergeCell ref="A4:K5"/>
    <mergeCell ref="A7:A10"/>
    <mergeCell ref="B7:B10"/>
    <mergeCell ref="K22:K30"/>
    <mergeCell ref="A12:A19"/>
    <mergeCell ref="B12:B19"/>
    <mergeCell ref="K12:K19"/>
    <mergeCell ref="J9:J10"/>
    <mergeCell ref="C7:C10"/>
    <mergeCell ref="D7:D10"/>
    <mergeCell ref="E7:E10"/>
    <mergeCell ref="D18:D19"/>
    <mergeCell ref="H9:H10"/>
    <mergeCell ref="I9:I10"/>
    <mergeCell ref="C14:C15"/>
    <mergeCell ref="D14:D15"/>
    <mergeCell ref="C18:C19"/>
    <mergeCell ref="E12:E19"/>
    <mergeCell ref="F7:F10"/>
    <mergeCell ref="G7:J8"/>
    <mergeCell ref="K7:K10"/>
    <mergeCell ref="A31:E31"/>
    <mergeCell ref="B32:B35"/>
    <mergeCell ref="B47:B49"/>
    <mergeCell ref="B36:B42"/>
    <mergeCell ref="K63:K64"/>
    <mergeCell ref="E32:E35"/>
    <mergeCell ref="K32:K35"/>
    <mergeCell ref="K36:K44"/>
    <mergeCell ref="A32:A35"/>
    <mergeCell ref="F25:F27"/>
    <mergeCell ref="F22:F24"/>
    <mergeCell ref="C22:C24"/>
    <mergeCell ref="D25:D27"/>
    <mergeCell ref="C25:C27"/>
    <mergeCell ref="G93:K93"/>
    <mergeCell ref="A44:E44"/>
    <mergeCell ref="E80:E81"/>
    <mergeCell ref="A47:A49"/>
    <mergeCell ref="K47:K50"/>
    <mergeCell ref="A65:A71"/>
    <mergeCell ref="B65:B71"/>
    <mergeCell ref="K65:K79"/>
    <mergeCell ref="A86:E86"/>
    <mergeCell ref="C87:E92"/>
    <mergeCell ref="A87:B92"/>
    <mergeCell ref="K80:K82"/>
    <mergeCell ref="A83:A85"/>
    <mergeCell ref="B83:B85"/>
    <mergeCell ref="E83:E85"/>
    <mergeCell ref="A80:A81"/>
    <mergeCell ref="A63:A64"/>
    <mergeCell ref="E47:E48"/>
    <mergeCell ref="A50:E50"/>
    <mergeCell ref="C36:C37"/>
    <mergeCell ref="B93:F93"/>
    <mergeCell ref="E63:E64"/>
    <mergeCell ref="B63:B64"/>
    <mergeCell ref="D38:D39"/>
    <mergeCell ref="C38:C39"/>
    <mergeCell ref="E72:E78"/>
    <mergeCell ref="E65:E70"/>
    <mergeCell ref="A79:E79"/>
    <mergeCell ref="B72:B78"/>
    <mergeCell ref="A72:A78"/>
    <mergeCell ref="B80:B81"/>
    <mergeCell ref="A82:E82"/>
    <mergeCell ref="J2:K2"/>
    <mergeCell ref="J1:K1"/>
    <mergeCell ref="E36:E42"/>
    <mergeCell ref="A45:E45"/>
    <mergeCell ref="A46:E46"/>
    <mergeCell ref="A36:A42"/>
    <mergeCell ref="G20:K20"/>
    <mergeCell ref="A28:E29"/>
    <mergeCell ref="D22:D24"/>
    <mergeCell ref="E22:E24"/>
    <mergeCell ref="A22:A25"/>
    <mergeCell ref="B22:B25"/>
    <mergeCell ref="J25:J27"/>
    <mergeCell ref="G25:G27"/>
    <mergeCell ref="A30:E30"/>
    <mergeCell ref="E25:E27"/>
  </mergeCells>
  <printOptions horizontalCentered="1"/>
  <pageMargins left="0.9055118110236221" right="0" top="0.74803149606299213" bottom="0" header="0.31496062992125984" footer="0.31496062992125984"/>
  <pageSetup paperSize="9" fitToHeight="10" orientation="landscape" r:id="rId1"/>
  <headerFooter alignWithMargins="0">
    <oddHeader>&amp;C&amp;"Times New Roman,обычный"&amp;20&amp;P</oddHeader>
  </headerFooter>
  <rowBreaks count="1" manualBreakCount="1">
    <brk id="19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E16" sqref="E16"/>
    </sheetView>
  </sheetViews>
  <sheetFormatPr defaultRowHeight="12.75" x14ac:dyDescent="0.2"/>
  <cols>
    <col min="2" max="2" width="19.85546875" customWidth="1"/>
    <col min="3" max="3" width="17.140625" customWidth="1"/>
    <col min="4" max="4" width="15.5703125" customWidth="1"/>
    <col min="5" max="5" width="16.7109375" customWidth="1"/>
    <col min="6" max="6" width="17.85546875" customWidth="1"/>
    <col min="7" max="7" width="15.140625" customWidth="1"/>
    <col min="10" max="10" width="15.85546875" customWidth="1"/>
  </cols>
  <sheetData>
    <row r="1" spans="1:10" ht="15" x14ac:dyDescent="0.2">
      <c r="A1" s="180"/>
      <c r="B1" s="183" t="s">
        <v>71</v>
      </c>
      <c r="C1" s="186" t="s">
        <v>72</v>
      </c>
      <c r="D1" s="187"/>
      <c r="E1" s="188"/>
      <c r="F1" s="183"/>
      <c r="G1" s="65"/>
    </row>
    <row r="2" spans="1:10" ht="15.75" thickBot="1" x14ac:dyDescent="0.25">
      <c r="A2" s="181"/>
      <c r="B2" s="184"/>
      <c r="C2" s="189"/>
      <c r="D2" s="190"/>
      <c r="E2" s="191"/>
      <c r="F2" s="184"/>
      <c r="G2" s="66"/>
    </row>
    <row r="3" spans="1:10" ht="30" x14ac:dyDescent="0.2">
      <c r="A3" s="181"/>
      <c r="B3" s="184"/>
      <c r="C3" s="192">
        <v>2017</v>
      </c>
      <c r="D3" s="192">
        <v>2018</v>
      </c>
      <c r="E3" s="192">
        <v>2019</v>
      </c>
      <c r="F3" s="66" t="s">
        <v>74</v>
      </c>
      <c r="G3" s="66" t="s">
        <v>73</v>
      </c>
    </row>
    <row r="4" spans="1:10" ht="15.75" thickBot="1" x14ac:dyDescent="0.25">
      <c r="A4" s="182"/>
      <c r="B4" s="185"/>
      <c r="C4" s="193"/>
      <c r="D4" s="193"/>
      <c r="E4" s="193"/>
      <c r="F4" s="68" t="s">
        <v>75</v>
      </c>
      <c r="G4" s="67"/>
    </row>
    <row r="5" spans="1:10" ht="48" thickBot="1" x14ac:dyDescent="0.25">
      <c r="A5" s="69" t="s">
        <v>76</v>
      </c>
      <c r="B5" s="70" t="s">
        <v>77</v>
      </c>
      <c r="C5" s="70">
        <v>0</v>
      </c>
      <c r="D5" s="70">
        <v>2000</v>
      </c>
      <c r="E5" s="70">
        <v>0</v>
      </c>
      <c r="F5" s="72">
        <v>2000</v>
      </c>
      <c r="G5" s="70">
        <v>0</v>
      </c>
    </row>
    <row r="6" spans="1:10" ht="48" thickBot="1" x14ac:dyDescent="0.25">
      <c r="A6" s="69" t="s">
        <v>78</v>
      </c>
      <c r="B6" s="72">
        <v>6450</v>
      </c>
      <c r="C6" s="72">
        <v>2050</v>
      </c>
      <c r="D6" s="70">
        <v>2200</v>
      </c>
      <c r="E6" s="70">
        <v>2200</v>
      </c>
      <c r="F6" s="70">
        <v>4250</v>
      </c>
      <c r="G6" s="70">
        <v>2200</v>
      </c>
    </row>
    <row r="7" spans="1:10" ht="32.25" thickBot="1" x14ac:dyDescent="0.25">
      <c r="A7" s="76" t="s">
        <v>3</v>
      </c>
      <c r="B7" s="77" t="s">
        <v>79</v>
      </c>
      <c r="C7" s="78">
        <v>369616.68</v>
      </c>
      <c r="D7" s="78">
        <v>333587.24</v>
      </c>
      <c r="E7" s="77">
        <v>307345.69</v>
      </c>
      <c r="F7" s="78">
        <f>C7+D7</f>
        <v>703203.91999999993</v>
      </c>
      <c r="G7" s="77">
        <f>E7</f>
        <v>307345.69</v>
      </c>
      <c r="J7">
        <f>F7+G7</f>
        <v>1010549.6099999999</v>
      </c>
    </row>
    <row r="8" spans="1:10" ht="32.25" thickBot="1" x14ac:dyDescent="0.25">
      <c r="A8" s="69" t="s">
        <v>80</v>
      </c>
      <c r="B8" s="72">
        <v>2400</v>
      </c>
      <c r="C8" s="70">
        <v>700</v>
      </c>
      <c r="D8" s="70">
        <v>800</v>
      </c>
      <c r="E8" s="70">
        <v>900</v>
      </c>
      <c r="F8" s="70">
        <v>1500</v>
      </c>
      <c r="G8" s="70">
        <v>900</v>
      </c>
    </row>
    <row r="9" spans="1:10" ht="16.5" thickBot="1" x14ac:dyDescent="0.25">
      <c r="A9" s="73" t="s">
        <v>11</v>
      </c>
      <c r="B9" s="74" t="s">
        <v>81</v>
      </c>
      <c r="C9" s="74">
        <f>SUM(C5:C8)</f>
        <v>372366.68</v>
      </c>
      <c r="D9" s="74">
        <f>SUM(D5:D8)</f>
        <v>338587.24</v>
      </c>
      <c r="E9" s="74">
        <f t="shared" ref="E9" si="0">SUM(E5:E8)</f>
        <v>310445.69</v>
      </c>
      <c r="F9" s="75">
        <f>SUM(F5:F8)</f>
        <v>710953.91999999993</v>
      </c>
      <c r="G9" s="74">
        <f>SUM(G5:G8)</f>
        <v>310445.69</v>
      </c>
      <c r="J9" s="71">
        <f>F9+G9</f>
        <v>1021399.6099999999</v>
      </c>
    </row>
    <row r="13" spans="1:10" x14ac:dyDescent="0.2">
      <c r="F13" s="71"/>
    </row>
    <row r="14" spans="1:10" x14ac:dyDescent="0.2">
      <c r="F14" s="71"/>
    </row>
  </sheetData>
  <mergeCells count="7">
    <mergeCell ref="A1:A4"/>
    <mergeCell ref="B1:B4"/>
    <mergeCell ref="C1:E2"/>
    <mergeCell ref="F1:F2"/>
    <mergeCell ref="C3:C4"/>
    <mergeCell ref="D3:D4"/>
    <mergeCell ref="E3:E4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 (2)</vt:lpstr>
      <vt:lpstr>Лист3</vt:lpstr>
      <vt:lpstr>'Лист1 (2)'!Заголовки_для_печати</vt:lpstr>
      <vt:lpstr>'Лист1 (2)'!Область_печати</vt:lpstr>
    </vt:vector>
  </TitlesOfParts>
  <Company>MoBIL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zagalny301_2</cp:lastModifiedBy>
  <cp:lastPrinted>2019-07-17T07:17:33Z</cp:lastPrinted>
  <dcterms:created xsi:type="dcterms:W3CDTF">2015-09-18T08:05:20Z</dcterms:created>
  <dcterms:modified xsi:type="dcterms:W3CDTF">2019-08-01T07:22:52Z</dcterms:modified>
</cp:coreProperties>
</file>