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35" windowWidth="15480" windowHeight="114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Лист1!$A$1:$L$88</definedName>
  </definedNames>
  <calcPr calcId="145621"/>
</workbook>
</file>

<file path=xl/calcChain.xml><?xml version="1.0" encoding="utf-8"?>
<calcChain xmlns="http://schemas.openxmlformats.org/spreadsheetml/2006/main">
  <c r="J45" i="1" l="1"/>
  <c r="J38" i="1" l="1"/>
  <c r="L20" i="1"/>
  <c r="I45" i="1" l="1"/>
  <c r="J67" i="1" l="1"/>
  <c r="K67" i="1"/>
  <c r="I67" i="1"/>
  <c r="I57" i="1"/>
  <c r="L56" i="1" l="1"/>
  <c r="H68" i="1" l="1"/>
  <c r="I68" i="1"/>
  <c r="J68" i="1"/>
  <c r="K68" i="1"/>
  <c r="I70" i="1"/>
  <c r="J70" i="1"/>
  <c r="K70" i="1"/>
  <c r="G70" i="1"/>
  <c r="H39" i="1"/>
  <c r="I39" i="1"/>
  <c r="J39" i="1"/>
  <c r="K39" i="1"/>
  <c r="I38" i="1"/>
  <c r="K38" i="1"/>
  <c r="H38" i="1"/>
  <c r="G39" i="1" l="1"/>
  <c r="G38" i="1"/>
  <c r="L29" i="1"/>
  <c r="H45" i="1" l="1"/>
  <c r="H70" i="1" s="1"/>
  <c r="H49" i="1" l="1"/>
  <c r="H18" i="1" l="1"/>
  <c r="L25" i="1" l="1"/>
  <c r="H79" i="1" l="1"/>
  <c r="H41" i="1"/>
  <c r="I41" i="1"/>
  <c r="J41" i="1"/>
  <c r="K41" i="1"/>
  <c r="G41" i="1"/>
  <c r="L18" i="1"/>
  <c r="L41" i="1" s="1"/>
  <c r="L65" i="1"/>
  <c r="I73" i="1" l="1"/>
  <c r="I75" i="1" s="1"/>
  <c r="J73" i="1"/>
  <c r="J75" i="1" s="1"/>
  <c r="K73" i="1"/>
  <c r="K75" i="1" s="1"/>
  <c r="H73" i="1"/>
  <c r="L72" i="1" l="1"/>
  <c r="L71" i="1"/>
  <c r="L63" i="1"/>
  <c r="L64" i="1"/>
  <c r="L58" i="1"/>
  <c r="L59" i="1"/>
  <c r="L60" i="1"/>
  <c r="L61" i="1"/>
  <c r="L62" i="1"/>
  <c r="L51" i="1"/>
  <c r="L52" i="1"/>
  <c r="L53" i="1"/>
  <c r="L54" i="1"/>
  <c r="L55" i="1"/>
  <c r="L46" i="1"/>
  <c r="L47" i="1"/>
  <c r="L68" i="1" s="1"/>
  <c r="L48" i="1"/>
  <c r="L49" i="1"/>
  <c r="L50" i="1"/>
  <c r="L42" i="1"/>
  <c r="L43" i="1"/>
  <c r="L44" i="1"/>
  <c r="L45" i="1"/>
  <c r="L33" i="1"/>
  <c r="L34" i="1"/>
  <c r="L35" i="1"/>
  <c r="L36" i="1"/>
  <c r="L24" i="1"/>
  <c r="L26" i="1"/>
  <c r="L27" i="1"/>
  <c r="L28" i="1"/>
  <c r="L30" i="1"/>
  <c r="L31" i="1"/>
  <c r="L32" i="1"/>
  <c r="L17" i="1"/>
  <c r="L19" i="1"/>
  <c r="L21" i="1"/>
  <c r="L22" i="1"/>
  <c r="L23" i="1"/>
  <c r="L13" i="1"/>
  <c r="L14" i="1"/>
  <c r="L39" i="1" s="1"/>
  <c r="L15" i="1"/>
  <c r="L16" i="1"/>
  <c r="L12" i="1"/>
  <c r="L70" i="1" l="1"/>
  <c r="L38" i="1"/>
  <c r="H57" i="1"/>
  <c r="H67" i="1" s="1"/>
  <c r="H75" i="1" s="1"/>
  <c r="L57" i="1" l="1"/>
  <c r="L67" i="1" s="1"/>
  <c r="G53" i="1"/>
  <c r="G44" i="1"/>
  <c r="G50" i="1"/>
  <c r="G42" i="1"/>
  <c r="G67" i="1" l="1"/>
  <c r="L73" i="1"/>
  <c r="L75" i="1" s="1"/>
  <c r="I80" i="1"/>
  <c r="J80" i="1"/>
  <c r="K80" i="1"/>
  <c r="H69" i="1"/>
  <c r="H66" i="1" s="1"/>
  <c r="I69" i="1"/>
  <c r="I66" i="1" s="1"/>
  <c r="J69" i="1"/>
  <c r="J66" i="1" s="1"/>
  <c r="K69" i="1"/>
  <c r="K66" i="1" s="1"/>
  <c r="I76" i="1"/>
  <c r="J76" i="1"/>
  <c r="K76" i="1"/>
  <c r="H40" i="1"/>
  <c r="I40" i="1"/>
  <c r="I37" i="1" s="1"/>
  <c r="J40" i="1"/>
  <c r="J77" i="1" s="1"/>
  <c r="K40" i="1"/>
  <c r="G40" i="1"/>
  <c r="K77" i="1" l="1"/>
  <c r="K37" i="1"/>
  <c r="G77" i="1"/>
  <c r="G37" i="1"/>
  <c r="J37" i="1"/>
  <c r="H77" i="1"/>
  <c r="H37" i="1"/>
  <c r="K79" i="1"/>
  <c r="K74" i="1" s="1"/>
  <c r="I79" i="1"/>
  <c r="J79" i="1"/>
  <c r="K78" i="1"/>
  <c r="I78" i="1"/>
  <c r="I74" i="1" s="1"/>
  <c r="J78" i="1"/>
  <c r="H76" i="1"/>
  <c r="L76" i="1" s="1"/>
  <c r="L79" i="1"/>
  <c r="L40" i="1"/>
  <c r="H78" i="1"/>
  <c r="L78" i="1" s="1"/>
  <c r="L69" i="1"/>
  <c r="L66" i="1" s="1"/>
  <c r="H80" i="1"/>
  <c r="L80" i="1" s="1"/>
  <c r="G73" i="1"/>
  <c r="G75" i="1" s="1"/>
  <c r="G69" i="1"/>
  <c r="G79" i="1" s="1"/>
  <c r="G80" i="1"/>
  <c r="G68" i="1"/>
  <c r="J74" i="1" l="1"/>
  <c r="L37" i="1"/>
  <c r="H74" i="1"/>
  <c r="G78" i="1"/>
  <c r="G66" i="1"/>
  <c r="G76" i="1"/>
  <c r="L74" i="1" l="1"/>
  <c r="G74" i="1"/>
</calcChain>
</file>

<file path=xl/sharedStrings.xml><?xml version="1.0" encoding="utf-8"?>
<sst xmlns="http://schemas.openxmlformats.org/spreadsheetml/2006/main" count="184" uniqueCount="82">
  <si>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</si>
  <si>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</si>
  <si>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</si>
  <si>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</si>
  <si>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</si>
  <si>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</si>
  <si>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</si>
  <si>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</si>
  <si>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</si>
  <si>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</si>
  <si>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</si>
  <si>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</si>
  <si>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</si>
  <si>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</si>
  <si>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</si>
  <si>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</si>
  <si>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</si>
  <si>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</si>
  <si>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</si>
  <si>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</si>
  <si>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</si>
  <si>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</si>
  <si>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</si>
  <si>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</si>
  <si>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</si>
  <si>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</si>
  <si>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</si>
  <si>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</si>
  <si>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</si>
  <si>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</si>
  <si>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</si>
  <si>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</si>
  <si>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</si>
  <si>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</si>
  <si>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</si>
  <si>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</si>
  <si>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</si>
  <si>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</si>
  <si>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</si>
  <si>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</si>
  <si>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</si>
  <si>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</si>
  <si>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</si>
  <si>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</si>
  <si>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</si>
  <si>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</si>
  <si>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</si>
  <si>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</si>
  <si>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</si>
  <si>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</si>
  <si>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</si>
  <si>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</si>
  <si>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</si>
  <si>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</si>
  <si>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</si>
  <si>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            Секретар міської ради 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</si>
  <si>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</si>
  <si>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</si>
  <si>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</si>
  <si>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</si>
  <si>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</si>
  <si>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</si>
  <si>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</si>
  <si>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</si>
  <si>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</si>
  <si>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t>Субвенція з міського бюджету обласному бюджету (згідно з рішеннями суду)</t>
  </si>
  <si>
    <t xml:space="preserve">     Додаток 2</t>
  </si>
  <si>
    <t>Поточний ремонт дорожнього огородження</t>
  </si>
  <si>
    <t>Розбирання елементів дорожньої інфраструктури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</si>
  <si>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 xml:space="preserve">єднаних територіальних громад на виконання доручень виборців  депутатами обласної ради </t>
    </r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</si>
  <si>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</si>
  <si>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</si>
  <si>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t>Реконструкція  мостів та шляхопроводів</t>
  </si>
  <si>
    <t>Послуги з прийому, перевезення та подальшої утилізації небезпечних відходів (відпрацьовані лампи, що містять ртутне наповнення)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</si>
  <si>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</si>
  <si>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ради,               комунальне підприємство "Сансервіс"-одержувач коштів</t>
  </si>
  <si>
    <t>Реконструкція зливової мережі</t>
  </si>
  <si>
    <t>№ п/п</t>
  </si>
  <si>
    <t xml:space="preserve"> Обсяги фінансування (вартість),                            тис. грн</t>
  </si>
  <si>
    <t>Орієнтовні обсяги потреби в фінансуванні (вартість),                                     тис. грн, у тому числі:</t>
  </si>
  <si>
    <t xml:space="preserve">                                    Сергій Маляренко</t>
  </si>
  <si>
    <t xml:space="preserve">     24.12.2019 №4353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</si>
</sst>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19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  <font>
      <sz val="12"/>
      <name val="Arial Cyr"/>
      <charset val="204"/>
    </font>
    <font>
      <sz val="14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4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3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wrapText="1"/>
    </xf>
    <xf numFmtId="164" fontId="0" fillId="0" borderId="0" xfId="0" applyNumberFormat="1"/>
    <xf numFmtId="164" fontId="17" fillId="0" borderId="0" xfId="0" applyNumberFormat="1" applyFont="1"/>
    <xf numFmtId="164" fontId="18" fillId="0" borderId="0" xfId="0" applyNumberFormat="1" applyFont="1"/>
    <xf numFmtId="0" fontId="0" fillId="4" borderId="0" xfId="0" applyFill="1"/>
    <xf numFmtId="164" fontId="8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5" fillId="3" borderId="1" xfId="0" applyFont="1" applyFill="1" applyBorder="1" applyAlignment="1">
      <alignment horizontal="justify" vertical="top" wrapText="1"/>
    </xf>
    <xf numFmtId="0" fontId="5" fillId="0" borderId="14" xfId="0" applyFont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3" borderId="14" xfId="1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 wrapText="1"/>
    </xf>
    <xf numFmtId="0" fontId="10" fillId="0" borderId="3" xfId="0" applyFont="1" applyBorder="1" applyAlignment="1">
      <alignment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5" fillId="2" borderId="12" xfId="1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2" borderId="9" xfId="1" applyFont="1" applyFill="1" applyBorder="1" applyAlignment="1">
      <alignment horizontal="left" vertical="top" wrapText="1"/>
    </xf>
    <xf numFmtId="0" fontId="5" fillId="2" borderId="8" xfId="1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4" fillId="0" borderId="0" xfId="0" applyFont="1" applyFill="1" applyAlignment="1">
      <alignment horizontal="left"/>
    </xf>
    <xf numFmtId="49" fontId="12" fillId="0" borderId="0" xfId="0" applyNumberFormat="1" applyFont="1" applyFill="1" applyAlignment="1">
      <alignment horizontal="center" vertical="center" wrapText="1"/>
    </xf>
    <xf numFmtId="0" fontId="13" fillId="0" borderId="3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abSelected="1" view="pageBreakPreview" zoomScale="60" workbookViewId="0">
      <selection activeCell="A4" sqref="A4:L5"/>
    </sheetView>
  </sheetViews>
  <sheetFormatPr defaultRowHeight="12.75" x14ac:dyDescent="0.2"/>
  <cols>
    <col min="1" max="1" width="6.285156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style="46" customWidth="1"/>
    <col min="10" max="11" width="20.42578125" customWidth="1"/>
    <col min="12" max="12" width="20.7109375" customWidth="1"/>
    <col min="14" max="14" width="10.140625" bestFit="1" customWidth="1"/>
    <col min="15" max="15" width="22.7109375" customWidth="1"/>
    <col min="16" max="16" width="24.140625" customWidth="1"/>
  </cols>
  <sheetData>
    <row r="1" spans="1:12" ht="30.75" x14ac:dyDescent="0.45">
      <c r="J1" s="118" t="s">
        <v>66</v>
      </c>
      <c r="K1" s="118"/>
      <c r="L1" s="118"/>
    </row>
    <row r="2" spans="1:12" ht="27" customHeight="1" x14ac:dyDescent="0.45">
      <c r="C2" s="2"/>
      <c r="J2" s="118" t="s">
        <v>47</v>
      </c>
      <c r="K2" s="118"/>
      <c r="L2" s="118"/>
    </row>
    <row r="3" spans="1:12" ht="24" customHeight="1" x14ac:dyDescent="0.45">
      <c r="C3" s="2"/>
      <c r="J3" s="118" t="s">
        <v>81</v>
      </c>
      <c r="K3" s="118"/>
      <c r="L3" s="118"/>
    </row>
    <row r="4" spans="1:12" ht="12.75" customHeight="1" x14ac:dyDescent="0.2">
      <c r="A4" s="119" t="s">
        <v>49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</row>
    <row r="5" spans="1:12" ht="33.75" customHeight="1" x14ac:dyDescent="0.2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47"/>
      <c r="J6" s="3"/>
      <c r="K6" s="6"/>
      <c r="L6" s="3"/>
    </row>
    <row r="7" spans="1:12" ht="30.75" customHeight="1" x14ac:dyDescent="0.2">
      <c r="A7" s="82" t="s">
        <v>77</v>
      </c>
      <c r="B7" s="82" t="s">
        <v>0</v>
      </c>
      <c r="C7" s="82" t="s">
        <v>40</v>
      </c>
      <c r="D7" s="82" t="s">
        <v>1</v>
      </c>
      <c r="E7" s="82" t="s">
        <v>2</v>
      </c>
      <c r="F7" s="82" t="s">
        <v>3</v>
      </c>
      <c r="G7" s="120" t="s">
        <v>78</v>
      </c>
      <c r="H7" s="122" t="s">
        <v>79</v>
      </c>
      <c r="I7" s="123"/>
      <c r="J7" s="123"/>
      <c r="K7" s="123"/>
      <c r="L7" s="124"/>
    </row>
    <row r="8" spans="1:12" ht="33.75" customHeight="1" x14ac:dyDescent="0.2">
      <c r="A8" s="82"/>
      <c r="B8" s="82"/>
      <c r="C8" s="82"/>
      <c r="D8" s="82"/>
      <c r="E8" s="82"/>
      <c r="F8" s="82"/>
      <c r="G8" s="128"/>
      <c r="H8" s="125"/>
      <c r="I8" s="126"/>
      <c r="J8" s="126"/>
      <c r="K8" s="126"/>
      <c r="L8" s="127"/>
    </row>
    <row r="9" spans="1:12" ht="10.5" customHeight="1" x14ac:dyDescent="0.2">
      <c r="A9" s="82"/>
      <c r="B9" s="82"/>
      <c r="C9" s="82"/>
      <c r="D9" s="82"/>
      <c r="E9" s="82"/>
      <c r="F9" s="82"/>
      <c r="G9" s="120" t="s">
        <v>12</v>
      </c>
      <c r="H9" s="82">
        <v>2017</v>
      </c>
      <c r="I9" s="113">
        <v>2018</v>
      </c>
      <c r="J9" s="113">
        <v>2019</v>
      </c>
      <c r="K9" s="114">
        <v>2020</v>
      </c>
      <c r="L9" s="120" t="s">
        <v>48</v>
      </c>
    </row>
    <row r="10" spans="1:12" ht="13.5" customHeight="1" x14ac:dyDescent="0.2">
      <c r="A10" s="82"/>
      <c r="B10" s="82"/>
      <c r="C10" s="82"/>
      <c r="D10" s="82"/>
      <c r="E10" s="82"/>
      <c r="F10" s="82"/>
      <c r="G10" s="128"/>
      <c r="H10" s="82"/>
      <c r="I10" s="113"/>
      <c r="J10" s="113"/>
      <c r="K10" s="128"/>
      <c r="L10" s="121"/>
    </row>
    <row r="11" spans="1:12" ht="21.75" customHeight="1" x14ac:dyDescent="0.2">
      <c r="A11" s="54">
        <v>1</v>
      </c>
      <c r="B11" s="13">
        <v>2</v>
      </c>
      <c r="C11" s="13">
        <v>3</v>
      </c>
      <c r="D11" s="13">
        <v>4</v>
      </c>
      <c r="E11" s="13">
        <v>5</v>
      </c>
      <c r="F11" s="13">
        <v>6</v>
      </c>
      <c r="G11" s="13">
        <v>7</v>
      </c>
      <c r="H11" s="13">
        <v>8</v>
      </c>
      <c r="I11" s="45">
        <v>9</v>
      </c>
      <c r="J11" s="13">
        <v>10</v>
      </c>
      <c r="K11" s="13">
        <v>11</v>
      </c>
      <c r="L11" s="13">
        <v>12</v>
      </c>
    </row>
    <row r="12" spans="1:12" s="51" customFormat="1" ht="31.5" customHeight="1" x14ac:dyDescent="0.2">
      <c r="A12" s="85" t="s">
        <v>6</v>
      </c>
      <c r="B12" s="110" t="s">
        <v>62</v>
      </c>
      <c r="C12" s="32" t="s">
        <v>27</v>
      </c>
      <c r="D12" s="53" t="s">
        <v>13</v>
      </c>
      <c r="E12" s="134" t="s">
        <v>74</v>
      </c>
      <c r="F12" s="53" t="s">
        <v>4</v>
      </c>
      <c r="G12" s="36">
        <v>82824.44</v>
      </c>
      <c r="H12" s="36">
        <v>42000</v>
      </c>
      <c r="I12" s="36">
        <v>61000</v>
      </c>
      <c r="J12" s="36">
        <v>150000</v>
      </c>
      <c r="K12" s="36">
        <v>200000</v>
      </c>
      <c r="L12" s="52">
        <f>H12+I12+J12+K12</f>
        <v>453000</v>
      </c>
    </row>
    <row r="13" spans="1:12" ht="24" customHeight="1" x14ac:dyDescent="0.2">
      <c r="A13" s="89"/>
      <c r="B13" s="111"/>
      <c r="C13" s="132" t="s">
        <v>28</v>
      </c>
      <c r="D13" s="134" t="s">
        <v>13</v>
      </c>
      <c r="E13" s="134"/>
      <c r="F13" s="53" t="s">
        <v>4</v>
      </c>
      <c r="G13" s="36">
        <v>497778.16499999998</v>
      </c>
      <c r="H13" s="36">
        <v>300000</v>
      </c>
      <c r="I13" s="36">
        <v>800000</v>
      </c>
      <c r="J13" s="22">
        <v>900000</v>
      </c>
      <c r="K13" s="22">
        <v>1000000</v>
      </c>
      <c r="L13" s="23">
        <f t="shared" ref="L13:L79" si="0">H13+I13+J13+K13</f>
        <v>3000000</v>
      </c>
    </row>
    <row r="14" spans="1:12" ht="61.5" customHeight="1" x14ac:dyDescent="0.2">
      <c r="A14" s="89"/>
      <c r="B14" s="111"/>
      <c r="C14" s="133"/>
      <c r="D14" s="135"/>
      <c r="E14" s="134"/>
      <c r="F14" s="53" t="s">
        <v>15</v>
      </c>
      <c r="G14" s="36">
        <v>10719.57</v>
      </c>
      <c r="H14" s="36">
        <v>0</v>
      </c>
      <c r="I14" s="36">
        <v>0</v>
      </c>
      <c r="J14" s="22">
        <v>0</v>
      </c>
      <c r="K14" s="22">
        <v>0</v>
      </c>
      <c r="L14" s="23">
        <f t="shared" si="0"/>
        <v>0</v>
      </c>
    </row>
    <row r="15" spans="1:12" ht="45" customHeight="1" x14ac:dyDescent="0.2">
      <c r="A15" s="89"/>
      <c r="B15" s="111"/>
      <c r="C15" s="133"/>
      <c r="D15" s="135"/>
      <c r="E15" s="134"/>
      <c r="F15" s="53" t="s">
        <v>16</v>
      </c>
      <c r="G15" s="36">
        <v>4587.5709999999999</v>
      </c>
      <c r="H15" s="36">
        <v>0</v>
      </c>
      <c r="I15" s="36">
        <v>0</v>
      </c>
      <c r="J15" s="22">
        <v>0</v>
      </c>
      <c r="K15" s="22">
        <v>0</v>
      </c>
      <c r="L15" s="23">
        <f t="shared" si="0"/>
        <v>0</v>
      </c>
    </row>
    <row r="16" spans="1:12" ht="24" customHeight="1" x14ac:dyDescent="0.2">
      <c r="A16" s="89"/>
      <c r="B16" s="111"/>
      <c r="C16" s="138" t="s">
        <v>29</v>
      </c>
      <c r="D16" s="141" t="s">
        <v>13</v>
      </c>
      <c r="E16" s="134"/>
      <c r="F16" s="53" t="s">
        <v>4</v>
      </c>
      <c r="G16" s="36">
        <v>57971.915000000001</v>
      </c>
      <c r="H16" s="36">
        <v>100000</v>
      </c>
      <c r="I16" s="36">
        <v>400000</v>
      </c>
      <c r="J16" s="22">
        <v>500000</v>
      </c>
      <c r="K16" s="22">
        <v>600000</v>
      </c>
      <c r="L16" s="23">
        <f t="shared" si="0"/>
        <v>1600000</v>
      </c>
    </row>
    <row r="17" spans="1:12" ht="63" customHeight="1" x14ac:dyDescent="0.2">
      <c r="A17" s="89"/>
      <c r="B17" s="111"/>
      <c r="C17" s="139"/>
      <c r="D17" s="142"/>
      <c r="E17" s="134"/>
      <c r="F17" s="53" t="s">
        <v>15</v>
      </c>
      <c r="G17" s="36">
        <v>19093.716</v>
      </c>
      <c r="H17" s="36">
        <v>0</v>
      </c>
      <c r="I17" s="36">
        <v>0</v>
      </c>
      <c r="J17" s="22">
        <v>0</v>
      </c>
      <c r="K17" s="22">
        <v>0</v>
      </c>
      <c r="L17" s="23">
        <f t="shared" si="0"/>
        <v>0</v>
      </c>
    </row>
    <row r="18" spans="1:12" ht="85.5" customHeight="1" x14ac:dyDescent="0.2">
      <c r="A18" s="89"/>
      <c r="B18" s="111"/>
      <c r="C18" s="140"/>
      <c r="D18" s="143"/>
      <c r="E18" s="134"/>
      <c r="F18" s="53" t="s">
        <v>65</v>
      </c>
      <c r="G18" s="36">
        <v>0</v>
      </c>
      <c r="H18" s="36">
        <f>766.851+763.417+825.279</f>
        <v>2355.547</v>
      </c>
      <c r="I18" s="36">
        <v>0</v>
      </c>
      <c r="J18" s="22">
        <v>0</v>
      </c>
      <c r="K18" s="22">
        <v>0</v>
      </c>
      <c r="L18" s="23">
        <f t="shared" si="0"/>
        <v>2355.547</v>
      </c>
    </row>
    <row r="19" spans="1:12" ht="27" customHeight="1" x14ac:dyDescent="0.2">
      <c r="A19" s="89"/>
      <c r="B19" s="111"/>
      <c r="C19" s="32" t="s">
        <v>30</v>
      </c>
      <c r="D19" s="53" t="s">
        <v>13</v>
      </c>
      <c r="E19" s="134"/>
      <c r="F19" s="53" t="s">
        <v>4</v>
      </c>
      <c r="G19" s="36">
        <v>219.70500000000001</v>
      </c>
      <c r="H19" s="36">
        <v>40000</v>
      </c>
      <c r="I19" s="36">
        <v>48000</v>
      </c>
      <c r="J19" s="22">
        <v>57600</v>
      </c>
      <c r="K19" s="22">
        <v>69120</v>
      </c>
      <c r="L19" s="23">
        <f t="shared" si="0"/>
        <v>214720</v>
      </c>
    </row>
    <row r="20" spans="1:12" ht="27" customHeight="1" x14ac:dyDescent="0.2">
      <c r="A20" s="89"/>
      <c r="B20" s="111"/>
      <c r="C20" s="64" t="s">
        <v>76</v>
      </c>
      <c r="D20" s="65" t="s">
        <v>13</v>
      </c>
      <c r="E20" s="134"/>
      <c r="F20" s="65" t="s">
        <v>4</v>
      </c>
      <c r="G20" s="36">
        <v>0</v>
      </c>
      <c r="H20" s="36">
        <v>0</v>
      </c>
      <c r="I20" s="36">
        <v>0</v>
      </c>
      <c r="J20" s="22">
        <v>450</v>
      </c>
      <c r="K20" s="22">
        <v>0</v>
      </c>
      <c r="L20" s="23">
        <f t="shared" si="0"/>
        <v>450</v>
      </c>
    </row>
    <row r="21" spans="1:12" ht="42.75" customHeight="1" x14ac:dyDescent="0.2">
      <c r="A21" s="89"/>
      <c r="B21" s="111"/>
      <c r="C21" s="32" t="s">
        <v>32</v>
      </c>
      <c r="D21" s="53" t="s">
        <v>13</v>
      </c>
      <c r="E21" s="134"/>
      <c r="F21" s="53" t="s">
        <v>4</v>
      </c>
      <c r="G21" s="36">
        <v>3026.2719999999999</v>
      </c>
      <c r="H21" s="36">
        <v>1500</v>
      </c>
      <c r="I21" s="36">
        <v>1800</v>
      </c>
      <c r="J21" s="22">
        <v>2000</v>
      </c>
      <c r="K21" s="22">
        <v>2200</v>
      </c>
      <c r="L21" s="23">
        <f t="shared" si="0"/>
        <v>7500</v>
      </c>
    </row>
    <row r="22" spans="1:12" ht="41.25" customHeight="1" x14ac:dyDescent="0.2">
      <c r="A22" s="89"/>
      <c r="B22" s="111"/>
      <c r="C22" s="32" t="s">
        <v>33</v>
      </c>
      <c r="D22" s="53" t="s">
        <v>13</v>
      </c>
      <c r="E22" s="134"/>
      <c r="F22" s="53" t="s">
        <v>4</v>
      </c>
      <c r="G22" s="36">
        <v>4999.317</v>
      </c>
      <c r="H22" s="36">
        <v>29000</v>
      </c>
      <c r="I22" s="36">
        <v>100000</v>
      </c>
      <c r="J22" s="22">
        <v>120000</v>
      </c>
      <c r="K22" s="22">
        <v>150000</v>
      </c>
      <c r="L22" s="23">
        <f t="shared" si="0"/>
        <v>399000</v>
      </c>
    </row>
    <row r="23" spans="1:12" ht="42.75" customHeight="1" x14ac:dyDescent="0.2">
      <c r="A23" s="89"/>
      <c r="B23" s="111"/>
      <c r="C23" s="32" t="s">
        <v>72</v>
      </c>
      <c r="D23" s="53" t="s">
        <v>13</v>
      </c>
      <c r="E23" s="134"/>
      <c r="F23" s="53" t="s">
        <v>4</v>
      </c>
      <c r="G23" s="36">
        <v>10453.002</v>
      </c>
      <c r="H23" s="36">
        <v>10000</v>
      </c>
      <c r="I23" s="36">
        <v>15000</v>
      </c>
      <c r="J23" s="22">
        <v>20000</v>
      </c>
      <c r="K23" s="22">
        <v>25000</v>
      </c>
      <c r="L23" s="23">
        <f t="shared" si="0"/>
        <v>70000</v>
      </c>
    </row>
    <row r="24" spans="1:12" ht="60" customHeight="1" x14ac:dyDescent="0.2">
      <c r="A24" s="89"/>
      <c r="B24" s="111"/>
      <c r="C24" s="32" t="s">
        <v>34</v>
      </c>
      <c r="D24" s="53" t="s">
        <v>13</v>
      </c>
      <c r="E24" s="134"/>
      <c r="F24" s="53" t="s">
        <v>4</v>
      </c>
      <c r="G24" s="36">
        <v>326.74700000000001</v>
      </c>
      <c r="H24" s="36">
        <v>600</v>
      </c>
      <c r="I24" s="36">
        <v>700</v>
      </c>
      <c r="J24" s="22">
        <v>800</v>
      </c>
      <c r="K24" s="22">
        <v>900</v>
      </c>
      <c r="L24" s="23">
        <f t="shared" si="0"/>
        <v>3000</v>
      </c>
    </row>
    <row r="25" spans="1:12" ht="26.25" customHeight="1" x14ac:dyDescent="0.2">
      <c r="A25" s="89"/>
      <c r="B25" s="111"/>
      <c r="C25" s="32" t="s">
        <v>35</v>
      </c>
      <c r="D25" s="53" t="s">
        <v>13</v>
      </c>
      <c r="E25" s="134"/>
      <c r="F25" s="53" t="s">
        <v>4</v>
      </c>
      <c r="G25" s="36">
        <v>873.33</v>
      </c>
      <c r="H25" s="36">
        <v>740</v>
      </c>
      <c r="I25" s="36">
        <v>750</v>
      </c>
      <c r="J25" s="22">
        <v>1000</v>
      </c>
      <c r="K25" s="22">
        <v>1500</v>
      </c>
      <c r="L25" s="23">
        <f t="shared" si="0"/>
        <v>3990</v>
      </c>
    </row>
    <row r="26" spans="1:12" ht="26.25" customHeight="1" x14ac:dyDescent="0.2">
      <c r="A26" s="89"/>
      <c r="B26" s="111"/>
      <c r="C26" s="32" t="s">
        <v>22</v>
      </c>
      <c r="D26" s="53" t="s">
        <v>13</v>
      </c>
      <c r="E26" s="134"/>
      <c r="F26" s="53" t="s">
        <v>4</v>
      </c>
      <c r="G26" s="36">
        <v>1765.873</v>
      </c>
      <c r="H26" s="36">
        <v>0</v>
      </c>
      <c r="I26" s="36">
        <v>0</v>
      </c>
      <c r="J26" s="22">
        <v>0</v>
      </c>
      <c r="K26" s="22">
        <v>0</v>
      </c>
      <c r="L26" s="23">
        <f t="shared" si="0"/>
        <v>0</v>
      </c>
    </row>
    <row r="27" spans="1:12" ht="21.75" customHeight="1" x14ac:dyDescent="0.2">
      <c r="A27" s="89"/>
      <c r="B27" s="111"/>
      <c r="C27" s="32" t="s">
        <v>26</v>
      </c>
      <c r="D27" s="53" t="s">
        <v>13</v>
      </c>
      <c r="E27" s="134"/>
      <c r="F27" s="53" t="s">
        <v>4</v>
      </c>
      <c r="G27" s="36">
        <v>1170.546</v>
      </c>
      <c r="H27" s="36">
        <v>0</v>
      </c>
      <c r="I27" s="36">
        <v>0</v>
      </c>
      <c r="J27" s="22">
        <v>0</v>
      </c>
      <c r="K27" s="22">
        <v>0</v>
      </c>
      <c r="L27" s="23">
        <f t="shared" si="0"/>
        <v>0</v>
      </c>
    </row>
    <row r="28" spans="1:12" ht="42.75" customHeight="1" x14ac:dyDescent="0.2">
      <c r="A28" s="89"/>
      <c r="B28" s="111"/>
      <c r="C28" s="32" t="s">
        <v>36</v>
      </c>
      <c r="D28" s="53" t="s">
        <v>13</v>
      </c>
      <c r="E28" s="134"/>
      <c r="F28" s="53" t="s">
        <v>4</v>
      </c>
      <c r="G28" s="36">
        <v>3753.0070000000001</v>
      </c>
      <c r="H28" s="36">
        <v>7500</v>
      </c>
      <c r="I28" s="36">
        <v>8500</v>
      </c>
      <c r="J28" s="22">
        <v>9500</v>
      </c>
      <c r="K28" s="22">
        <v>10500</v>
      </c>
      <c r="L28" s="23">
        <f t="shared" si="0"/>
        <v>36000</v>
      </c>
    </row>
    <row r="29" spans="1:12" ht="42.75" customHeight="1" x14ac:dyDescent="0.2">
      <c r="A29" s="89"/>
      <c r="B29" s="111"/>
      <c r="C29" s="32" t="s">
        <v>67</v>
      </c>
      <c r="D29" s="53" t="s">
        <v>13</v>
      </c>
      <c r="E29" s="134"/>
      <c r="F29" s="53" t="s">
        <v>4</v>
      </c>
      <c r="G29" s="36">
        <v>0</v>
      </c>
      <c r="H29" s="36">
        <v>0</v>
      </c>
      <c r="I29" s="36">
        <v>500</v>
      </c>
      <c r="J29" s="22">
        <v>750</v>
      </c>
      <c r="K29" s="22">
        <v>1125</v>
      </c>
      <c r="L29" s="23">
        <f>SUM(G29:K29)</f>
        <v>2375</v>
      </c>
    </row>
    <row r="30" spans="1:12" ht="45.75" customHeight="1" x14ac:dyDescent="0.2">
      <c r="A30" s="89"/>
      <c r="B30" s="111"/>
      <c r="C30" s="32" t="s">
        <v>37</v>
      </c>
      <c r="D30" s="53" t="s">
        <v>13</v>
      </c>
      <c r="E30" s="134"/>
      <c r="F30" s="53" t="s">
        <v>4</v>
      </c>
      <c r="G30" s="36">
        <v>660.125</v>
      </c>
      <c r="H30" s="36">
        <v>0</v>
      </c>
      <c r="I30" s="36">
        <v>0</v>
      </c>
      <c r="J30" s="22">
        <v>500</v>
      </c>
      <c r="K30" s="22">
        <v>500</v>
      </c>
      <c r="L30" s="23">
        <f t="shared" si="0"/>
        <v>1000</v>
      </c>
    </row>
    <row r="31" spans="1:12" ht="42.75" customHeight="1" x14ac:dyDescent="0.2">
      <c r="A31" s="89"/>
      <c r="B31" s="111"/>
      <c r="C31" s="32" t="s">
        <v>38</v>
      </c>
      <c r="D31" s="53" t="s">
        <v>13</v>
      </c>
      <c r="E31" s="134"/>
      <c r="F31" s="53" t="s">
        <v>4</v>
      </c>
      <c r="G31" s="36">
        <v>47.671999999999997</v>
      </c>
      <c r="H31" s="36">
        <v>1000</v>
      </c>
      <c r="I31" s="36">
        <v>1500</v>
      </c>
      <c r="J31" s="22">
        <v>2000</v>
      </c>
      <c r="K31" s="22">
        <v>2500</v>
      </c>
      <c r="L31" s="23">
        <f t="shared" si="0"/>
        <v>7000</v>
      </c>
    </row>
    <row r="32" spans="1:12" ht="24" customHeight="1" x14ac:dyDescent="0.2">
      <c r="A32" s="89"/>
      <c r="B32" s="111"/>
      <c r="C32" s="56" t="s">
        <v>24</v>
      </c>
      <c r="D32" s="53" t="s">
        <v>13</v>
      </c>
      <c r="E32" s="134"/>
      <c r="F32" s="53" t="s">
        <v>4</v>
      </c>
      <c r="G32" s="36">
        <v>20.010000000000002</v>
      </c>
      <c r="H32" s="36">
        <v>29.44</v>
      </c>
      <c r="I32" s="36">
        <v>17</v>
      </c>
      <c r="J32" s="22">
        <v>0</v>
      </c>
      <c r="K32" s="22">
        <v>0</v>
      </c>
      <c r="L32" s="23">
        <f t="shared" si="0"/>
        <v>46.44</v>
      </c>
    </row>
    <row r="33" spans="1:12" ht="39" customHeight="1" x14ac:dyDescent="0.2">
      <c r="A33" s="100"/>
      <c r="B33" s="136"/>
      <c r="C33" s="57" t="s">
        <v>23</v>
      </c>
      <c r="D33" s="7" t="s">
        <v>13</v>
      </c>
      <c r="E33" s="34"/>
      <c r="F33" s="21" t="s">
        <v>4</v>
      </c>
      <c r="G33" s="22">
        <v>160</v>
      </c>
      <c r="H33" s="22">
        <v>0</v>
      </c>
      <c r="I33" s="22">
        <v>0</v>
      </c>
      <c r="J33" s="22">
        <v>0</v>
      </c>
      <c r="K33" s="22">
        <v>0</v>
      </c>
      <c r="L33" s="23">
        <f t="shared" si="0"/>
        <v>0</v>
      </c>
    </row>
    <row r="34" spans="1:12" ht="23.25" customHeight="1" x14ac:dyDescent="0.2">
      <c r="A34" s="137"/>
      <c r="B34" s="136"/>
      <c r="C34" s="57" t="s">
        <v>31</v>
      </c>
      <c r="D34" s="7" t="s">
        <v>13</v>
      </c>
      <c r="E34" s="85" t="s">
        <v>14</v>
      </c>
      <c r="F34" s="21" t="s">
        <v>4</v>
      </c>
      <c r="G34" s="22">
        <v>400</v>
      </c>
      <c r="H34" s="22">
        <v>11800</v>
      </c>
      <c r="I34" s="22">
        <v>153.5</v>
      </c>
      <c r="J34" s="22">
        <v>0</v>
      </c>
      <c r="K34" s="22">
        <v>0</v>
      </c>
      <c r="L34" s="23">
        <f t="shared" si="0"/>
        <v>11953.5</v>
      </c>
    </row>
    <row r="35" spans="1:12" ht="141.75" customHeight="1" x14ac:dyDescent="0.2">
      <c r="A35" s="137"/>
      <c r="B35" s="136"/>
      <c r="C35" s="57" t="s">
        <v>51</v>
      </c>
      <c r="D35" s="7" t="s">
        <v>13</v>
      </c>
      <c r="E35" s="89"/>
      <c r="F35" s="21" t="s">
        <v>4</v>
      </c>
      <c r="G35" s="22">
        <v>583</v>
      </c>
      <c r="H35" s="22">
        <v>0</v>
      </c>
      <c r="I35" s="22">
        <v>0</v>
      </c>
      <c r="J35" s="22">
        <v>0</v>
      </c>
      <c r="K35" s="22">
        <v>0</v>
      </c>
      <c r="L35" s="23">
        <f t="shared" si="0"/>
        <v>0</v>
      </c>
    </row>
    <row r="36" spans="1:12" ht="60.75" customHeight="1" x14ac:dyDescent="0.2">
      <c r="A36" s="137"/>
      <c r="B36" s="112"/>
      <c r="C36" s="58" t="s">
        <v>64</v>
      </c>
      <c r="D36" s="7" t="s">
        <v>13</v>
      </c>
      <c r="E36" s="92"/>
      <c r="F36" s="21" t="s">
        <v>4</v>
      </c>
      <c r="G36" s="22">
        <v>321.10000000000002</v>
      </c>
      <c r="H36" s="22">
        <v>1000</v>
      </c>
      <c r="I36" s="22">
        <v>0</v>
      </c>
      <c r="J36" s="22">
        <v>0</v>
      </c>
      <c r="K36" s="22">
        <v>0</v>
      </c>
      <c r="L36" s="23">
        <f t="shared" si="0"/>
        <v>1000</v>
      </c>
    </row>
    <row r="37" spans="1:12" ht="21.75" customHeight="1" x14ac:dyDescent="0.2">
      <c r="A37" s="130"/>
      <c r="B37" s="129" t="s">
        <v>41</v>
      </c>
      <c r="C37" s="94"/>
      <c r="D37" s="95"/>
      <c r="E37" s="96"/>
      <c r="F37" s="14" t="s">
        <v>48</v>
      </c>
      <c r="G37" s="23">
        <f>G38+G39+G40</f>
        <v>701755.08299999987</v>
      </c>
      <c r="H37" s="23">
        <f>H38+H39+H40+H41</f>
        <v>547524.98699999996</v>
      </c>
      <c r="I37" s="23">
        <f t="shared" ref="I37:L37" si="1">I38+I39+I40+I41</f>
        <v>1437920.5</v>
      </c>
      <c r="J37" s="23">
        <f t="shared" si="1"/>
        <v>1764600</v>
      </c>
      <c r="K37" s="23">
        <f t="shared" si="1"/>
        <v>2063345</v>
      </c>
      <c r="L37" s="23">
        <f t="shared" si="1"/>
        <v>5812940.4870000007</v>
      </c>
    </row>
    <row r="38" spans="1:12" ht="20.25" customHeight="1" x14ac:dyDescent="0.2">
      <c r="A38" s="131"/>
      <c r="B38" s="129"/>
      <c r="C38" s="97"/>
      <c r="D38" s="98"/>
      <c r="E38" s="99"/>
      <c r="F38" s="14" t="s">
        <v>4</v>
      </c>
      <c r="G38" s="23">
        <f t="shared" ref="G38:L38" si="2">G12+G13+G16+G19+G21+G22+G23+G24+G25+G26+G27+G28+G30+G31+G32+G33+G34+G35+G36+G29</f>
        <v>667354.22599999991</v>
      </c>
      <c r="H38" s="8">
        <f t="shared" si="2"/>
        <v>545169.43999999994</v>
      </c>
      <c r="I38" s="8">
        <f t="shared" si="2"/>
        <v>1437920.5</v>
      </c>
      <c r="J38" s="8">
        <f>J12+J13+J16+J19+J20+J21+J22+J23+J24+J25+J26+J27+J28+J30+J31+J32+J33+J34+J35+J36+J29</f>
        <v>1764600</v>
      </c>
      <c r="K38" s="8">
        <f t="shared" si="2"/>
        <v>2063345</v>
      </c>
      <c r="L38" s="8">
        <f t="shared" si="2"/>
        <v>5810584.9400000004</v>
      </c>
    </row>
    <row r="39" spans="1:12" ht="61.5" customHeight="1" x14ac:dyDescent="0.2">
      <c r="A39" s="131"/>
      <c r="B39" s="129"/>
      <c r="C39" s="97"/>
      <c r="D39" s="98"/>
      <c r="E39" s="99"/>
      <c r="F39" s="14" t="s">
        <v>15</v>
      </c>
      <c r="G39" s="23">
        <f>G14+G17</f>
        <v>29813.286</v>
      </c>
      <c r="H39" s="8">
        <f t="shared" ref="H39:L39" si="3">H14+H17</f>
        <v>0</v>
      </c>
      <c r="I39" s="8">
        <f t="shared" si="3"/>
        <v>0</v>
      </c>
      <c r="J39" s="8">
        <f t="shared" si="3"/>
        <v>0</v>
      </c>
      <c r="K39" s="8">
        <f t="shared" si="3"/>
        <v>0</v>
      </c>
      <c r="L39" s="23">
        <f t="shared" si="3"/>
        <v>0</v>
      </c>
    </row>
    <row r="40" spans="1:12" ht="40.5" customHeight="1" x14ac:dyDescent="0.2">
      <c r="A40" s="131"/>
      <c r="B40" s="129"/>
      <c r="C40" s="97"/>
      <c r="D40" s="98"/>
      <c r="E40" s="99"/>
      <c r="F40" s="14" t="s">
        <v>16</v>
      </c>
      <c r="G40" s="23">
        <f>G15</f>
        <v>4587.5709999999999</v>
      </c>
      <c r="H40" s="27">
        <f>H15</f>
        <v>0</v>
      </c>
      <c r="I40" s="27">
        <f>I15</f>
        <v>0</v>
      </c>
      <c r="J40" s="27">
        <f>J15</f>
        <v>0</v>
      </c>
      <c r="K40" s="27">
        <f>K15</f>
        <v>0</v>
      </c>
      <c r="L40" s="23">
        <f t="shared" si="0"/>
        <v>0</v>
      </c>
    </row>
    <row r="41" spans="1:12" ht="80.25" customHeight="1" x14ac:dyDescent="0.2">
      <c r="A41" s="131"/>
      <c r="B41" s="129"/>
      <c r="C41" s="100"/>
      <c r="D41" s="101"/>
      <c r="E41" s="102"/>
      <c r="F41" s="41" t="s">
        <v>65</v>
      </c>
      <c r="G41" s="23">
        <f>G18</f>
        <v>0</v>
      </c>
      <c r="H41" s="23">
        <f t="shared" ref="H41:L41" si="4">H18</f>
        <v>2355.547</v>
      </c>
      <c r="I41" s="23">
        <f t="shared" si="4"/>
        <v>0</v>
      </c>
      <c r="J41" s="23">
        <f t="shared" si="4"/>
        <v>0</v>
      </c>
      <c r="K41" s="23">
        <f t="shared" si="4"/>
        <v>0</v>
      </c>
      <c r="L41" s="23">
        <f t="shared" si="4"/>
        <v>2355.547</v>
      </c>
    </row>
    <row r="42" spans="1:12" s="51" customFormat="1" ht="22.5" customHeight="1" x14ac:dyDescent="0.2">
      <c r="A42" s="85">
        <v>2</v>
      </c>
      <c r="B42" s="110" t="s">
        <v>25</v>
      </c>
      <c r="C42" s="59" t="s">
        <v>39</v>
      </c>
      <c r="D42" s="53" t="s">
        <v>13</v>
      </c>
      <c r="E42" s="93" t="s">
        <v>74</v>
      </c>
      <c r="F42" s="53" t="s">
        <v>4</v>
      </c>
      <c r="G42" s="36">
        <f>50992.105+1800</f>
        <v>52792.105000000003</v>
      </c>
      <c r="H42" s="36">
        <v>37000</v>
      </c>
      <c r="I42" s="36">
        <v>51000</v>
      </c>
      <c r="J42" s="36">
        <v>75000</v>
      </c>
      <c r="K42" s="36">
        <v>85000</v>
      </c>
      <c r="L42" s="52">
        <f t="shared" si="0"/>
        <v>248000</v>
      </c>
    </row>
    <row r="43" spans="1:12" s="51" customFormat="1" ht="39" customHeight="1" x14ac:dyDescent="0.2">
      <c r="A43" s="89"/>
      <c r="B43" s="111"/>
      <c r="C43" s="59" t="s">
        <v>8</v>
      </c>
      <c r="D43" s="53" t="s">
        <v>13</v>
      </c>
      <c r="E43" s="93"/>
      <c r="F43" s="53" t="s">
        <v>4</v>
      </c>
      <c r="G43" s="36">
        <v>17088.982</v>
      </c>
      <c r="H43" s="36">
        <v>12500</v>
      </c>
      <c r="I43" s="36">
        <v>14000</v>
      </c>
      <c r="J43" s="36">
        <v>28175</v>
      </c>
      <c r="K43" s="36">
        <v>30000</v>
      </c>
      <c r="L43" s="52">
        <f t="shared" si="0"/>
        <v>84675</v>
      </c>
    </row>
    <row r="44" spans="1:12" s="51" customFormat="1" ht="21.75" customHeight="1" x14ac:dyDescent="0.2">
      <c r="A44" s="89"/>
      <c r="B44" s="111"/>
      <c r="C44" s="83" t="s">
        <v>9</v>
      </c>
      <c r="D44" s="85" t="s">
        <v>13</v>
      </c>
      <c r="E44" s="93"/>
      <c r="F44" s="53" t="s">
        <v>4</v>
      </c>
      <c r="G44" s="36">
        <f>21710.519+716.15</f>
        <v>22426.669000000002</v>
      </c>
      <c r="H44" s="36">
        <v>10000</v>
      </c>
      <c r="I44" s="36">
        <v>12000</v>
      </c>
      <c r="J44" s="36">
        <v>31090</v>
      </c>
      <c r="K44" s="36">
        <v>35000</v>
      </c>
      <c r="L44" s="52">
        <f t="shared" si="0"/>
        <v>88090</v>
      </c>
    </row>
    <row r="45" spans="1:12" ht="163.5" customHeight="1" x14ac:dyDescent="0.2">
      <c r="A45" s="89"/>
      <c r="B45" s="111"/>
      <c r="C45" s="84"/>
      <c r="D45" s="72"/>
      <c r="E45" s="93"/>
      <c r="F45" s="42" t="s">
        <v>69</v>
      </c>
      <c r="G45" s="9">
        <v>9.8000000000000007</v>
      </c>
      <c r="H45" s="9">
        <f>11.961+7</f>
        <v>18.960999999999999</v>
      </c>
      <c r="I45" s="9">
        <f>21+60.93</f>
        <v>81.93</v>
      </c>
      <c r="J45" s="9">
        <f>100+15</f>
        <v>115</v>
      </c>
      <c r="K45" s="9">
        <v>0</v>
      </c>
      <c r="L45" s="23">
        <f t="shared" si="0"/>
        <v>215.89100000000002</v>
      </c>
    </row>
    <row r="46" spans="1:12" ht="21.75" customHeight="1" x14ac:dyDescent="0.2">
      <c r="A46" s="89"/>
      <c r="B46" s="111"/>
      <c r="C46" s="83" t="s">
        <v>10</v>
      </c>
      <c r="D46" s="85" t="s">
        <v>13</v>
      </c>
      <c r="E46" s="93"/>
      <c r="F46" s="7" t="s">
        <v>19</v>
      </c>
      <c r="G46" s="9">
        <v>21613.705000000002</v>
      </c>
      <c r="H46" s="9">
        <v>20000</v>
      </c>
      <c r="I46" s="9">
        <v>25000</v>
      </c>
      <c r="J46" s="9">
        <v>30000</v>
      </c>
      <c r="K46" s="9">
        <v>51000</v>
      </c>
      <c r="L46" s="23">
        <f t="shared" si="0"/>
        <v>126000</v>
      </c>
    </row>
    <row r="47" spans="1:12" ht="145.5" customHeight="1" x14ac:dyDescent="0.2">
      <c r="A47" s="89"/>
      <c r="B47" s="111"/>
      <c r="C47" s="90"/>
      <c r="D47" s="89"/>
      <c r="E47" s="93"/>
      <c r="F47" s="7" t="s">
        <v>18</v>
      </c>
      <c r="G47" s="9">
        <v>1100</v>
      </c>
      <c r="H47" s="9">
        <v>0</v>
      </c>
      <c r="I47" s="9">
        <v>0</v>
      </c>
      <c r="J47" s="9">
        <v>0</v>
      </c>
      <c r="K47" s="9">
        <v>0</v>
      </c>
      <c r="L47" s="23">
        <f t="shared" si="0"/>
        <v>0</v>
      </c>
    </row>
    <row r="48" spans="1:12" ht="84.75" customHeight="1" x14ac:dyDescent="0.2">
      <c r="A48" s="89"/>
      <c r="B48" s="111"/>
      <c r="C48" s="91"/>
      <c r="D48" s="92"/>
      <c r="E48" s="93"/>
      <c r="F48" s="35" t="s">
        <v>42</v>
      </c>
      <c r="G48" s="8">
        <v>654.91700000000003</v>
      </c>
      <c r="H48" s="8">
        <v>0</v>
      </c>
      <c r="I48" s="8">
        <v>0</v>
      </c>
      <c r="J48" s="8">
        <v>0</v>
      </c>
      <c r="K48" s="8">
        <v>0</v>
      </c>
      <c r="L48" s="23">
        <f t="shared" si="0"/>
        <v>0</v>
      </c>
    </row>
    <row r="49" spans="1:12" ht="124.5" customHeight="1" x14ac:dyDescent="0.2">
      <c r="A49" s="92"/>
      <c r="B49" s="112"/>
      <c r="C49" s="86" t="s">
        <v>11</v>
      </c>
      <c r="D49" s="85" t="s">
        <v>13</v>
      </c>
      <c r="E49" s="10" t="s">
        <v>14</v>
      </c>
      <c r="F49" s="7" t="s">
        <v>4</v>
      </c>
      <c r="G49" s="9">
        <v>4576.9939999999997</v>
      </c>
      <c r="H49" s="28">
        <f>8.2+40</f>
        <v>48.2</v>
      </c>
      <c r="I49" s="28">
        <v>0</v>
      </c>
      <c r="J49" s="28">
        <v>0</v>
      </c>
      <c r="K49" s="28">
        <v>0</v>
      </c>
      <c r="L49" s="23">
        <f t="shared" si="0"/>
        <v>48.2</v>
      </c>
    </row>
    <row r="50" spans="1:12" ht="22.5" customHeight="1" x14ac:dyDescent="0.2">
      <c r="A50" s="93"/>
      <c r="B50" s="113"/>
      <c r="C50" s="87"/>
      <c r="D50" s="89"/>
      <c r="E50" s="93" t="s">
        <v>74</v>
      </c>
      <c r="F50" s="7" t="s">
        <v>4</v>
      </c>
      <c r="G50" s="9">
        <f>400+6.637</f>
        <v>406.637</v>
      </c>
      <c r="H50" s="9">
        <v>10000</v>
      </c>
      <c r="I50" s="9">
        <v>12000</v>
      </c>
      <c r="J50" s="9">
        <v>14000</v>
      </c>
      <c r="K50" s="9">
        <v>16000</v>
      </c>
      <c r="L50" s="23">
        <f t="shared" si="0"/>
        <v>52000</v>
      </c>
    </row>
    <row r="51" spans="1:12" ht="186" customHeight="1" x14ac:dyDescent="0.2">
      <c r="A51" s="93"/>
      <c r="B51" s="113"/>
      <c r="C51" s="88"/>
      <c r="D51" s="72"/>
      <c r="E51" s="93"/>
      <c r="F51" s="42" t="s">
        <v>70</v>
      </c>
      <c r="G51" s="9">
        <v>91.8</v>
      </c>
      <c r="H51" s="9">
        <v>40</v>
      </c>
      <c r="I51" s="9">
        <v>0</v>
      </c>
      <c r="J51" s="9">
        <v>0</v>
      </c>
      <c r="K51" s="9">
        <v>0</v>
      </c>
      <c r="L51" s="23">
        <f t="shared" si="0"/>
        <v>40</v>
      </c>
    </row>
    <row r="52" spans="1:12" ht="40.5" customHeight="1" x14ac:dyDescent="0.2">
      <c r="A52" s="93"/>
      <c r="B52" s="113"/>
      <c r="C52" s="12" t="s">
        <v>57</v>
      </c>
      <c r="D52" s="7" t="s">
        <v>13</v>
      </c>
      <c r="E52" s="93"/>
      <c r="F52" s="10" t="s">
        <v>7</v>
      </c>
      <c r="G52" s="9">
        <v>1656.5730000000001</v>
      </c>
      <c r="H52" s="9">
        <v>1200</v>
      </c>
      <c r="I52" s="9">
        <v>1400</v>
      </c>
      <c r="J52" s="9">
        <v>4000</v>
      </c>
      <c r="K52" s="9">
        <v>5000</v>
      </c>
      <c r="L52" s="23">
        <f t="shared" si="0"/>
        <v>11600</v>
      </c>
    </row>
    <row r="53" spans="1:12" ht="43.5" customHeight="1" x14ac:dyDescent="0.2">
      <c r="A53" s="93"/>
      <c r="B53" s="113"/>
      <c r="C53" s="16" t="s">
        <v>58</v>
      </c>
      <c r="D53" s="7" t="s">
        <v>13</v>
      </c>
      <c r="E53" s="93"/>
      <c r="F53" s="7" t="s">
        <v>4</v>
      </c>
      <c r="G53" s="8">
        <f>3357.703+578.998</f>
        <v>3936.701</v>
      </c>
      <c r="H53" s="8">
        <v>1000</v>
      </c>
      <c r="I53" s="8">
        <v>1200</v>
      </c>
      <c r="J53" s="8">
        <v>1400</v>
      </c>
      <c r="K53" s="8">
        <v>1600</v>
      </c>
      <c r="L53" s="23">
        <f t="shared" si="0"/>
        <v>5200</v>
      </c>
    </row>
    <row r="54" spans="1:12" ht="49.5" customHeight="1" x14ac:dyDescent="0.2">
      <c r="A54" s="93"/>
      <c r="B54" s="113"/>
      <c r="C54" s="16" t="s">
        <v>59</v>
      </c>
      <c r="D54" s="7" t="s">
        <v>13</v>
      </c>
      <c r="E54" s="93"/>
      <c r="F54" s="7" t="s">
        <v>4</v>
      </c>
      <c r="G54" s="8">
        <v>1071.835</v>
      </c>
      <c r="H54" s="36">
        <v>700</v>
      </c>
      <c r="I54" s="36">
        <v>0</v>
      </c>
      <c r="J54" s="36">
        <v>1200</v>
      </c>
      <c r="K54" s="37">
        <v>0</v>
      </c>
      <c r="L54" s="23">
        <f t="shared" si="0"/>
        <v>1900</v>
      </c>
    </row>
    <row r="55" spans="1:12" ht="34.5" customHeight="1" x14ac:dyDescent="0.2">
      <c r="A55" s="93"/>
      <c r="B55" s="113"/>
      <c r="C55" s="16" t="s">
        <v>60</v>
      </c>
      <c r="D55" s="7" t="s">
        <v>13</v>
      </c>
      <c r="E55" s="93"/>
      <c r="F55" s="7" t="s">
        <v>4</v>
      </c>
      <c r="G55" s="8">
        <v>9261.7549999999992</v>
      </c>
      <c r="H55" s="36">
        <v>1600</v>
      </c>
      <c r="I55" s="36">
        <v>10200</v>
      </c>
      <c r="J55" s="36">
        <v>2835.913</v>
      </c>
      <c r="K55" s="37">
        <v>7000</v>
      </c>
      <c r="L55" s="23">
        <f t="shared" si="0"/>
        <v>21635.913</v>
      </c>
    </row>
    <row r="56" spans="1:12" ht="49.5" customHeight="1" x14ac:dyDescent="0.2">
      <c r="A56" s="93"/>
      <c r="B56" s="113"/>
      <c r="C56" s="16" t="s">
        <v>68</v>
      </c>
      <c r="D56" s="44" t="s">
        <v>13</v>
      </c>
      <c r="E56" s="93"/>
      <c r="F56" s="44" t="s">
        <v>4</v>
      </c>
      <c r="G56" s="8">
        <v>0</v>
      </c>
      <c r="H56" s="36">
        <v>0</v>
      </c>
      <c r="I56" s="36">
        <v>100</v>
      </c>
      <c r="J56" s="36">
        <v>200</v>
      </c>
      <c r="K56" s="37">
        <v>300</v>
      </c>
      <c r="L56" s="23">
        <f t="shared" si="0"/>
        <v>600</v>
      </c>
    </row>
    <row r="57" spans="1:12" ht="86.25" customHeight="1" x14ac:dyDescent="0.2">
      <c r="A57" s="93"/>
      <c r="B57" s="113"/>
      <c r="C57" s="16" t="s">
        <v>52</v>
      </c>
      <c r="D57" s="7" t="s">
        <v>13</v>
      </c>
      <c r="E57" s="93"/>
      <c r="F57" s="7" t="s">
        <v>4</v>
      </c>
      <c r="G57" s="8">
        <v>412.75200000000001</v>
      </c>
      <c r="H57" s="8">
        <f>12+110+26</f>
        <v>148</v>
      </c>
      <c r="I57" s="8">
        <f>348+100</f>
        <v>448</v>
      </c>
      <c r="J57" s="8">
        <v>550</v>
      </c>
      <c r="K57" s="8">
        <v>600</v>
      </c>
      <c r="L57" s="23">
        <f t="shared" si="0"/>
        <v>1746</v>
      </c>
    </row>
    <row r="58" spans="1:12" ht="105" customHeight="1" x14ac:dyDescent="0.2">
      <c r="A58" s="93"/>
      <c r="B58" s="113"/>
      <c r="C58" s="17" t="s">
        <v>73</v>
      </c>
      <c r="D58" s="7" t="s">
        <v>13</v>
      </c>
      <c r="E58" s="93"/>
      <c r="F58" s="7" t="s">
        <v>4</v>
      </c>
      <c r="G58" s="8">
        <v>198</v>
      </c>
      <c r="H58" s="8">
        <v>99</v>
      </c>
      <c r="I58" s="8">
        <v>113.85</v>
      </c>
      <c r="J58" s="8">
        <v>130.93</v>
      </c>
      <c r="K58" s="8">
        <v>150.57</v>
      </c>
      <c r="L58" s="23">
        <f t="shared" si="0"/>
        <v>494.34999999999997</v>
      </c>
    </row>
    <row r="59" spans="1:12" ht="72.75" customHeight="1" x14ac:dyDescent="0.2">
      <c r="A59" s="93"/>
      <c r="B59" s="113"/>
      <c r="C59" s="15" t="s">
        <v>17</v>
      </c>
      <c r="D59" s="7" t="s">
        <v>13</v>
      </c>
      <c r="E59" s="93"/>
      <c r="F59" s="7" t="s">
        <v>4</v>
      </c>
      <c r="G59" s="8">
        <v>346.84399999999999</v>
      </c>
      <c r="H59" s="8">
        <v>0</v>
      </c>
      <c r="I59" s="8">
        <v>0</v>
      </c>
      <c r="J59" s="8">
        <v>0</v>
      </c>
      <c r="K59" s="8">
        <v>0</v>
      </c>
      <c r="L59" s="23">
        <f t="shared" si="0"/>
        <v>0</v>
      </c>
    </row>
    <row r="60" spans="1:12" ht="84" customHeight="1" x14ac:dyDescent="0.2">
      <c r="A60" s="93"/>
      <c r="B60" s="113"/>
      <c r="C60" s="15" t="s">
        <v>63</v>
      </c>
      <c r="D60" s="7" t="s">
        <v>13</v>
      </c>
      <c r="E60" s="93"/>
      <c r="F60" s="7" t="s">
        <v>4</v>
      </c>
      <c r="G60" s="8">
        <v>327.49400000000003</v>
      </c>
      <c r="H60" s="8">
        <v>0</v>
      </c>
      <c r="I60" s="8">
        <v>0</v>
      </c>
      <c r="J60" s="8">
        <v>0</v>
      </c>
      <c r="K60" s="8">
        <v>0</v>
      </c>
      <c r="L60" s="23">
        <f t="shared" si="0"/>
        <v>0</v>
      </c>
    </row>
    <row r="61" spans="1:12" ht="85.5" customHeight="1" x14ac:dyDescent="0.2">
      <c r="A61" s="93"/>
      <c r="B61" s="113"/>
      <c r="C61" s="15" t="s">
        <v>53</v>
      </c>
      <c r="D61" s="7" t="s">
        <v>13</v>
      </c>
      <c r="E61" s="93"/>
      <c r="F61" s="7" t="s">
        <v>4</v>
      </c>
      <c r="G61" s="8">
        <v>192.81</v>
      </c>
      <c r="H61" s="22">
        <v>270</v>
      </c>
      <c r="I61" s="22">
        <v>270</v>
      </c>
      <c r="J61" s="22">
        <v>300</v>
      </c>
      <c r="K61" s="22">
        <v>350</v>
      </c>
      <c r="L61" s="23">
        <f t="shared" si="0"/>
        <v>1190</v>
      </c>
    </row>
    <row r="62" spans="1:12" ht="82.5" customHeight="1" x14ac:dyDescent="0.2">
      <c r="A62" s="85"/>
      <c r="B62" s="114"/>
      <c r="C62" s="15" t="s">
        <v>20</v>
      </c>
      <c r="D62" s="7" t="s">
        <v>13</v>
      </c>
      <c r="E62" s="33"/>
      <c r="F62" s="7" t="s">
        <v>4</v>
      </c>
      <c r="G62" s="8">
        <v>1074.575</v>
      </c>
      <c r="H62" s="27">
        <v>0</v>
      </c>
      <c r="I62" s="27">
        <v>0</v>
      </c>
      <c r="J62" s="27">
        <v>0</v>
      </c>
      <c r="K62" s="27">
        <v>0</v>
      </c>
      <c r="L62" s="23">
        <f t="shared" si="0"/>
        <v>0</v>
      </c>
    </row>
    <row r="63" spans="1:12" ht="46.5" customHeight="1" x14ac:dyDescent="0.2">
      <c r="A63" s="89"/>
      <c r="B63" s="115"/>
      <c r="C63" s="57" t="s">
        <v>21</v>
      </c>
      <c r="D63" s="7" t="s">
        <v>13</v>
      </c>
      <c r="E63" s="73"/>
      <c r="F63" s="7" t="s">
        <v>4</v>
      </c>
      <c r="G63" s="8">
        <v>22.777000000000001</v>
      </c>
      <c r="H63" s="27">
        <v>0</v>
      </c>
      <c r="I63" s="27">
        <v>0</v>
      </c>
      <c r="J63" s="27">
        <v>0</v>
      </c>
      <c r="K63" s="27">
        <v>0</v>
      </c>
      <c r="L63" s="23">
        <f t="shared" si="0"/>
        <v>0</v>
      </c>
    </row>
    <row r="64" spans="1:12" ht="61.5" customHeight="1" x14ac:dyDescent="0.2">
      <c r="A64" s="89"/>
      <c r="B64" s="115"/>
      <c r="C64" s="60" t="s">
        <v>61</v>
      </c>
      <c r="D64" s="10" t="s">
        <v>13</v>
      </c>
      <c r="E64" s="73"/>
      <c r="F64" s="10" t="s">
        <v>4</v>
      </c>
      <c r="G64" s="8">
        <v>7.1340000000000003</v>
      </c>
      <c r="H64" s="8">
        <v>0</v>
      </c>
      <c r="I64" s="27">
        <v>0</v>
      </c>
      <c r="J64" s="27">
        <v>0</v>
      </c>
      <c r="K64" s="27">
        <v>0</v>
      </c>
      <c r="L64" s="23">
        <f t="shared" si="0"/>
        <v>0</v>
      </c>
    </row>
    <row r="65" spans="1:16" ht="39.75" customHeight="1" x14ac:dyDescent="0.2">
      <c r="A65" s="117"/>
      <c r="B65" s="116"/>
      <c r="C65" s="57" t="s">
        <v>56</v>
      </c>
      <c r="D65" s="39" t="s">
        <v>13</v>
      </c>
      <c r="E65" s="40"/>
      <c r="F65" s="38" t="s">
        <v>4</v>
      </c>
      <c r="G65" s="8">
        <v>20</v>
      </c>
      <c r="H65" s="8">
        <v>40</v>
      </c>
      <c r="I65" s="27">
        <v>40</v>
      </c>
      <c r="J65" s="27">
        <v>40</v>
      </c>
      <c r="K65" s="27">
        <v>40</v>
      </c>
      <c r="L65" s="23">
        <f t="shared" si="0"/>
        <v>160</v>
      </c>
    </row>
    <row r="66" spans="1:16" ht="27" customHeight="1" x14ac:dyDescent="0.2">
      <c r="A66" s="89"/>
      <c r="B66" s="103" t="s">
        <v>43</v>
      </c>
      <c r="C66" s="104"/>
      <c r="D66" s="105"/>
      <c r="E66" s="106"/>
      <c r="F66" s="24" t="s">
        <v>48</v>
      </c>
      <c r="G66" s="23">
        <f>G67+G68+G69+G70</f>
        <v>139290.85900000003</v>
      </c>
      <c r="H66" s="23">
        <f t="shared" ref="H66" si="5">H67+H68+H69+H70</f>
        <v>94664.160999999993</v>
      </c>
      <c r="I66" s="23">
        <f>I67+I68+I69+I70</f>
        <v>127853.78</v>
      </c>
      <c r="J66" s="23">
        <f t="shared" ref="J66:L66" si="6">J67+J68+J69+J70</f>
        <v>189036.84299999999</v>
      </c>
      <c r="K66" s="23">
        <f t="shared" si="6"/>
        <v>232040.57</v>
      </c>
      <c r="L66" s="23">
        <f t="shared" si="6"/>
        <v>643595.35399999982</v>
      </c>
    </row>
    <row r="67" spans="1:16" ht="22.5" customHeight="1" x14ac:dyDescent="0.2">
      <c r="A67" s="89"/>
      <c r="B67" s="103"/>
      <c r="C67" s="107"/>
      <c r="D67" s="108"/>
      <c r="E67" s="109"/>
      <c r="F67" s="24" t="s">
        <v>4</v>
      </c>
      <c r="G67" s="23">
        <f>G42+G43+G44+G46+G49+G50+G52+G53+G54+G55+G57+G58+G59+G60+G61+G62+G63+G64+G65</f>
        <v>137434.34200000003</v>
      </c>
      <c r="H67" s="23">
        <f>H42+H43+H44+H46+H49+H50+H52+H53+H54+H55+H57+H58+H59+H60+H61+H62+H63+H64+H65</f>
        <v>94605.2</v>
      </c>
      <c r="I67" s="23">
        <f>I42+I43+I44+I46+I49+I50+I52+I53+I54+I55+I56+I57+I58+I59+I60+I61+I62+I63+I64+I65</f>
        <v>127771.85</v>
      </c>
      <c r="J67" s="23">
        <f t="shared" ref="J67:L67" si="7">J42+J43+J44+J46+J49+J50+J52+J53+J54+J55+J56+J57+J58+J59+J60+J61+J62+J63+J64+J65</f>
        <v>188921.84299999999</v>
      </c>
      <c r="K67" s="23">
        <f t="shared" si="7"/>
        <v>232040.57</v>
      </c>
      <c r="L67" s="23">
        <f t="shared" si="7"/>
        <v>643339.46299999987</v>
      </c>
    </row>
    <row r="68" spans="1:16" ht="142.5" customHeight="1" x14ac:dyDescent="0.2">
      <c r="A68" s="89"/>
      <c r="B68" s="103"/>
      <c r="C68" s="107"/>
      <c r="D68" s="108"/>
      <c r="E68" s="109"/>
      <c r="F68" s="14" t="s">
        <v>18</v>
      </c>
      <c r="G68" s="23">
        <f t="shared" ref="G68:L68" si="8">G47</f>
        <v>1100</v>
      </c>
      <c r="H68" s="23">
        <f t="shared" si="8"/>
        <v>0</v>
      </c>
      <c r="I68" s="23">
        <f t="shared" si="8"/>
        <v>0</v>
      </c>
      <c r="J68" s="23">
        <f t="shared" si="8"/>
        <v>0</v>
      </c>
      <c r="K68" s="23">
        <f t="shared" si="8"/>
        <v>0</v>
      </c>
      <c r="L68" s="23">
        <f t="shared" si="8"/>
        <v>0</v>
      </c>
    </row>
    <row r="69" spans="1:16" ht="82.5" customHeight="1" x14ac:dyDescent="0.2">
      <c r="A69" s="89"/>
      <c r="B69" s="103"/>
      <c r="C69" s="107"/>
      <c r="D69" s="108"/>
      <c r="E69" s="109"/>
      <c r="F69" s="14" t="s">
        <v>42</v>
      </c>
      <c r="G69" s="23">
        <f>G48</f>
        <v>654.91700000000003</v>
      </c>
      <c r="H69" s="23">
        <f>H48</f>
        <v>0</v>
      </c>
      <c r="I69" s="23">
        <f>I48</f>
        <v>0</v>
      </c>
      <c r="J69" s="23">
        <f>J48</f>
        <v>0</v>
      </c>
      <c r="K69" s="23">
        <f>K48</f>
        <v>0</v>
      </c>
      <c r="L69" s="23">
        <f t="shared" si="0"/>
        <v>0</v>
      </c>
    </row>
    <row r="70" spans="1:16" ht="185.25" customHeight="1" x14ac:dyDescent="0.2">
      <c r="A70" s="92"/>
      <c r="B70" s="103"/>
      <c r="C70" s="107"/>
      <c r="D70" s="108"/>
      <c r="E70" s="109"/>
      <c r="F70" s="43" t="s">
        <v>71</v>
      </c>
      <c r="G70" s="25">
        <f t="shared" ref="G70:L70" si="9">G45+G51</f>
        <v>101.6</v>
      </c>
      <c r="H70" s="25">
        <f t="shared" si="9"/>
        <v>58.960999999999999</v>
      </c>
      <c r="I70" s="25">
        <f t="shared" si="9"/>
        <v>81.93</v>
      </c>
      <c r="J70" s="25">
        <f t="shared" si="9"/>
        <v>115</v>
      </c>
      <c r="K70" s="25">
        <f t="shared" si="9"/>
        <v>0</v>
      </c>
      <c r="L70" s="25">
        <f t="shared" si="9"/>
        <v>255.89100000000002</v>
      </c>
    </row>
    <row r="71" spans="1:16" ht="144.75" customHeight="1" x14ac:dyDescent="0.2">
      <c r="A71" s="66" t="s">
        <v>5</v>
      </c>
      <c r="B71" s="68" t="s">
        <v>46</v>
      </c>
      <c r="C71" s="16" t="s">
        <v>54</v>
      </c>
      <c r="D71" s="7" t="s">
        <v>13</v>
      </c>
      <c r="E71" s="7" t="s">
        <v>74</v>
      </c>
      <c r="F71" s="7" t="s">
        <v>4</v>
      </c>
      <c r="G71" s="8">
        <v>6621.89</v>
      </c>
      <c r="H71" s="8">
        <v>0</v>
      </c>
      <c r="I71" s="8">
        <v>42000</v>
      </c>
      <c r="J71" s="8">
        <v>75000</v>
      </c>
      <c r="K71" s="8">
        <v>80000</v>
      </c>
      <c r="L71" s="23">
        <f t="shared" si="0"/>
        <v>197000</v>
      </c>
    </row>
    <row r="72" spans="1:16" ht="249" customHeight="1" x14ac:dyDescent="0.2">
      <c r="A72" s="67"/>
      <c r="B72" s="69"/>
      <c r="C72" s="19" t="s">
        <v>45</v>
      </c>
      <c r="D72" s="11" t="s">
        <v>13</v>
      </c>
      <c r="E72" s="11" t="s">
        <v>75</v>
      </c>
      <c r="F72" s="11" t="s">
        <v>4</v>
      </c>
      <c r="G72" s="20">
        <v>0</v>
      </c>
      <c r="H72" s="20">
        <v>80463.100999999995</v>
      </c>
      <c r="I72" s="20">
        <v>26965.187999999998</v>
      </c>
      <c r="J72" s="20">
        <v>0</v>
      </c>
      <c r="K72" s="20">
        <v>0</v>
      </c>
      <c r="L72" s="23">
        <f t="shared" si="0"/>
        <v>107428.28899999999</v>
      </c>
    </row>
    <row r="73" spans="1:16" ht="30" customHeight="1" x14ac:dyDescent="0.2">
      <c r="A73" s="67"/>
      <c r="B73" s="55" t="s">
        <v>44</v>
      </c>
      <c r="C73" s="63"/>
      <c r="D73" s="63"/>
      <c r="E73" s="63"/>
      <c r="F73" s="18"/>
      <c r="G73" s="23">
        <f>G71+G72</f>
        <v>6621.89</v>
      </c>
      <c r="H73" s="23">
        <f>H71+H72</f>
        <v>80463.100999999995</v>
      </c>
      <c r="I73" s="23">
        <f t="shared" ref="I73:K73" si="10">I71+I72</f>
        <v>68965.187999999995</v>
      </c>
      <c r="J73" s="23">
        <f t="shared" si="10"/>
        <v>75000</v>
      </c>
      <c r="K73" s="23">
        <f t="shared" si="10"/>
        <v>80000</v>
      </c>
      <c r="L73" s="23">
        <f t="shared" si="0"/>
        <v>304428.28899999999</v>
      </c>
      <c r="N73" s="5"/>
    </row>
    <row r="74" spans="1:16" ht="39" customHeight="1" x14ac:dyDescent="0.2">
      <c r="A74" s="70"/>
      <c r="B74" s="74" t="s">
        <v>50</v>
      </c>
      <c r="C74" s="78"/>
      <c r="D74" s="78"/>
      <c r="E74" s="79"/>
      <c r="F74" s="61" t="s">
        <v>48</v>
      </c>
      <c r="G74" s="30">
        <f>G75+G76+G77+G78+G79+G80</f>
        <v>847667.83199999994</v>
      </c>
      <c r="H74" s="30">
        <f>H75+H76+H77+H78+H79+H80</f>
        <v>722652.24899999995</v>
      </c>
      <c r="I74" s="30">
        <f t="shared" ref="I74:K74" si="11">I75+I76+I77+I78+I79+I80</f>
        <v>1634739.4680000001</v>
      </c>
      <c r="J74" s="30">
        <f t="shared" si="11"/>
        <v>2028636.8429999999</v>
      </c>
      <c r="K74" s="30">
        <f t="shared" si="11"/>
        <v>2375385.5699999998</v>
      </c>
      <c r="L74" s="23">
        <f t="shared" si="0"/>
        <v>6761414.1300000008</v>
      </c>
      <c r="O74" s="49"/>
    </row>
    <row r="75" spans="1:16" ht="31.5" customHeight="1" x14ac:dyDescent="0.25">
      <c r="A75" s="71"/>
      <c r="B75" s="75"/>
      <c r="C75" s="80"/>
      <c r="D75" s="80"/>
      <c r="E75" s="81"/>
      <c r="F75" s="62" t="s">
        <v>4</v>
      </c>
      <c r="G75" s="31">
        <f t="shared" ref="G75:L75" si="12">G38+G67+G73</f>
        <v>811410.45799999998</v>
      </c>
      <c r="H75" s="31">
        <f t="shared" si="12"/>
        <v>720237.74099999992</v>
      </c>
      <c r="I75" s="31">
        <f t="shared" si="12"/>
        <v>1634657.5380000002</v>
      </c>
      <c r="J75" s="31">
        <f t="shared" si="12"/>
        <v>2028521.8429999999</v>
      </c>
      <c r="K75" s="31">
        <f t="shared" si="12"/>
        <v>2375385.5699999998</v>
      </c>
      <c r="L75" s="31">
        <f t="shared" si="12"/>
        <v>6758352.6919999998</v>
      </c>
      <c r="O75" s="50"/>
      <c r="P75" s="49"/>
    </row>
    <row r="76" spans="1:16" ht="76.5" customHeight="1" x14ac:dyDescent="0.3">
      <c r="A76" s="72"/>
      <c r="B76" s="76"/>
      <c r="C76" s="72"/>
      <c r="D76" s="72"/>
      <c r="E76" s="72"/>
      <c r="F76" s="29" t="s">
        <v>15</v>
      </c>
      <c r="G76" s="30">
        <f>G39</f>
        <v>29813.286</v>
      </c>
      <c r="H76" s="30">
        <f>H39</f>
        <v>0</v>
      </c>
      <c r="I76" s="30">
        <f>I39</f>
        <v>0</v>
      </c>
      <c r="J76" s="30">
        <f>J39</f>
        <v>0</v>
      </c>
      <c r="K76" s="30">
        <f>K39</f>
        <v>0</v>
      </c>
      <c r="L76" s="23">
        <f t="shared" si="0"/>
        <v>0</v>
      </c>
      <c r="N76" s="1"/>
      <c r="O76" s="49"/>
      <c r="P76" s="49"/>
    </row>
    <row r="77" spans="1:16" ht="42" customHeight="1" x14ac:dyDescent="0.25">
      <c r="A77" s="73"/>
      <c r="B77" s="77"/>
      <c r="C77" s="73"/>
      <c r="D77" s="73"/>
      <c r="E77" s="73"/>
      <c r="F77" s="29" t="s">
        <v>16</v>
      </c>
      <c r="G77" s="30">
        <f>G40</f>
        <v>4587.5709999999999</v>
      </c>
      <c r="H77" s="30">
        <f>H40</f>
        <v>0</v>
      </c>
      <c r="I77" s="30">
        <v>0</v>
      </c>
      <c r="J77" s="30">
        <f>J40</f>
        <v>0</v>
      </c>
      <c r="K77" s="30">
        <f>K40+K70</f>
        <v>0</v>
      </c>
      <c r="L77" s="30">
        <v>0</v>
      </c>
      <c r="O77" s="50"/>
      <c r="P77" s="48"/>
    </row>
    <row r="78" spans="1:16" ht="141.75" x14ac:dyDescent="0.2">
      <c r="A78" s="73"/>
      <c r="B78" s="77"/>
      <c r="C78" s="73"/>
      <c r="D78" s="73"/>
      <c r="E78" s="73"/>
      <c r="F78" s="29" t="s">
        <v>18</v>
      </c>
      <c r="G78" s="30">
        <f>G68</f>
        <v>1100</v>
      </c>
      <c r="H78" s="30">
        <f t="shared" ref="H78:K78" si="13">H68</f>
        <v>0</v>
      </c>
      <c r="I78" s="30">
        <f t="shared" si="13"/>
        <v>0</v>
      </c>
      <c r="J78" s="30">
        <f t="shared" si="13"/>
        <v>0</v>
      </c>
      <c r="K78" s="30">
        <f t="shared" si="13"/>
        <v>0</v>
      </c>
      <c r="L78" s="23">
        <f t="shared" si="0"/>
        <v>0</v>
      </c>
    </row>
    <row r="79" spans="1:16" ht="81" x14ac:dyDescent="0.2">
      <c r="A79" s="73"/>
      <c r="B79" s="77"/>
      <c r="C79" s="73"/>
      <c r="D79" s="73"/>
      <c r="E79" s="73"/>
      <c r="F79" s="29" t="s">
        <v>65</v>
      </c>
      <c r="G79" s="30">
        <f>G69</f>
        <v>654.91700000000003</v>
      </c>
      <c r="H79" s="30">
        <f>H18</f>
        <v>2355.547</v>
      </c>
      <c r="I79" s="30">
        <f t="shared" ref="I79:K79" si="14">I69</f>
        <v>0</v>
      </c>
      <c r="J79" s="30">
        <f t="shared" si="14"/>
        <v>0</v>
      </c>
      <c r="K79" s="30">
        <f t="shared" si="14"/>
        <v>0</v>
      </c>
      <c r="L79" s="23">
        <f t="shared" si="0"/>
        <v>2355.547</v>
      </c>
    </row>
    <row r="80" spans="1:16" ht="183" x14ac:dyDescent="0.2">
      <c r="A80" s="73"/>
      <c r="B80" s="77"/>
      <c r="C80" s="73"/>
      <c r="D80" s="73"/>
      <c r="E80" s="73"/>
      <c r="F80" s="43" t="s">
        <v>71</v>
      </c>
      <c r="G80" s="30">
        <f>G70</f>
        <v>101.6</v>
      </c>
      <c r="H80" s="30">
        <f t="shared" ref="H80:K80" si="15">H70</f>
        <v>58.960999999999999</v>
      </c>
      <c r="I80" s="30">
        <f t="shared" si="15"/>
        <v>81.93</v>
      </c>
      <c r="J80" s="30">
        <f t="shared" si="15"/>
        <v>115</v>
      </c>
      <c r="K80" s="30">
        <f t="shared" si="15"/>
        <v>0</v>
      </c>
      <c r="L80" s="23">
        <f>H80+I80+J80+K80</f>
        <v>255.89100000000002</v>
      </c>
    </row>
    <row r="81" spans="1:7" ht="18.75" x14ac:dyDescent="0.3">
      <c r="B81" s="4"/>
      <c r="C81" s="4"/>
      <c r="D81" s="4"/>
      <c r="E81" s="4"/>
      <c r="F81" s="4"/>
      <c r="G81" s="4"/>
    </row>
    <row r="82" spans="1:7" ht="18.75" x14ac:dyDescent="0.3">
      <c r="B82" s="4"/>
      <c r="C82" s="4"/>
      <c r="D82" s="4"/>
      <c r="E82" s="4"/>
      <c r="F82" s="4"/>
      <c r="G82" s="4"/>
    </row>
    <row r="83" spans="1:7" ht="37.5" customHeight="1" x14ac:dyDescent="0.3">
      <c r="B83" s="4"/>
      <c r="C83" s="4"/>
      <c r="D83" s="4"/>
      <c r="E83" s="4"/>
      <c r="F83" s="4"/>
      <c r="G83" s="4"/>
    </row>
    <row r="84" spans="1:7" ht="18" customHeight="1" x14ac:dyDescent="0.2"/>
    <row r="86" spans="1:7" ht="16.5" customHeight="1" x14ac:dyDescent="0.2"/>
    <row r="88" spans="1:7" ht="34.5" x14ac:dyDescent="0.45">
      <c r="A88" s="26" t="s">
        <v>55</v>
      </c>
      <c r="F88" s="26" t="s">
        <v>80</v>
      </c>
    </row>
  </sheetData>
  <mergeCells count="57">
    <mergeCell ref="J3:L3"/>
    <mergeCell ref="B37:B41"/>
    <mergeCell ref="A37:A41"/>
    <mergeCell ref="C13:C15"/>
    <mergeCell ref="D13:D15"/>
    <mergeCell ref="E34:E36"/>
    <mergeCell ref="B33:B36"/>
    <mergeCell ref="A12:A32"/>
    <mergeCell ref="B12:B32"/>
    <mergeCell ref="E12:E32"/>
    <mergeCell ref="A33:A36"/>
    <mergeCell ref="C16:C18"/>
    <mergeCell ref="D16:D18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A66:A70"/>
    <mergeCell ref="B66:B70"/>
    <mergeCell ref="C66:E70"/>
    <mergeCell ref="E50:E61"/>
    <mergeCell ref="B42:B48"/>
    <mergeCell ref="A42:A48"/>
    <mergeCell ref="B49:B62"/>
    <mergeCell ref="A49:A62"/>
    <mergeCell ref="E63:E64"/>
    <mergeCell ref="B63:B65"/>
    <mergeCell ref="A63:A65"/>
    <mergeCell ref="C74:E75"/>
    <mergeCell ref="C76:E80"/>
    <mergeCell ref="E7:E10"/>
    <mergeCell ref="C44:C45"/>
    <mergeCell ref="D44:D45"/>
    <mergeCell ref="C49:C51"/>
    <mergeCell ref="D49:D51"/>
    <mergeCell ref="C46:C48"/>
    <mergeCell ref="D46:D48"/>
    <mergeCell ref="E42:E48"/>
    <mergeCell ref="C37:E41"/>
    <mergeCell ref="A71:A73"/>
    <mergeCell ref="B71:B72"/>
    <mergeCell ref="A74:A75"/>
    <mergeCell ref="A76:A80"/>
    <mergeCell ref="B74:B75"/>
    <mergeCell ref="B76:B80"/>
  </mergeCells>
  <phoneticPr fontId="1" type="noConversion"/>
  <pageMargins left="0.98425196850393704" right="0.39370078740157483" top="0.78740157480314965" bottom="0.39370078740157483" header="0.51181102362204722" footer="0.51181102362204722"/>
  <pageSetup paperSize="9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2019-12-10T11:11:14Z</cp:lastPrinted>
  <dcterms:created xsi:type="dcterms:W3CDTF">2015-09-18T08:05:20Z</dcterms:created>
  <dcterms:modified xsi:type="dcterms:W3CDTF">2019-12-26T11:23:18Z</dcterms:modified>
</cp:coreProperties>
</file>