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Лист1!$19:$19</definedName>
    <definedName name="_xlnm.Print_Area" localSheetId="0">Лист1!$A$1:$I$79</definedName>
  </definedNames>
  <calcPr calcId="145621"/>
</workbook>
</file>

<file path=xl/calcChain.xml><?xml version="1.0" encoding="utf-8"?>
<calcChain xmlns="http://schemas.openxmlformats.org/spreadsheetml/2006/main">
  <c r="H26" i="1" l="1"/>
  <c r="H27" i="1"/>
  <c r="H25" i="1"/>
  <c r="H29" i="1"/>
  <c r="H28" i="1" l="1"/>
  <c r="H30" i="1"/>
  <c r="H24" i="1"/>
  <c r="H23" i="1" l="1"/>
  <c r="H53" i="1"/>
  <c r="H52" i="1"/>
  <c r="H51" i="1"/>
  <c r="H50" i="1"/>
  <c r="H49" i="1" s="1"/>
  <c r="H48" i="1"/>
  <c r="H45" i="1"/>
  <c r="H44" i="1"/>
  <c r="H43" i="1"/>
  <c r="H42" i="1" l="1"/>
  <c r="H47" i="1" l="1"/>
  <c r="H46" i="1" s="1"/>
  <c r="H67" i="1"/>
  <c r="H68" i="1"/>
  <c r="H66" i="1"/>
  <c r="H65" i="1"/>
  <c r="H64" i="1"/>
  <c r="H41" i="1"/>
  <c r="H36" i="1"/>
  <c r="H40" i="1"/>
  <c r="H39" i="1"/>
  <c r="H38" i="1"/>
  <c r="H37" i="1"/>
  <c r="H35" i="1" l="1"/>
  <c r="H63" i="1"/>
  <c r="H60" i="1" l="1"/>
  <c r="H59" i="1"/>
  <c r="H62" i="1"/>
  <c r="H61" i="1"/>
  <c r="H58" i="1"/>
  <c r="H57" i="1" l="1"/>
  <c r="H11" i="1"/>
  <c r="H14" i="1" s="1"/>
  <c r="H13" i="1" s="1"/>
  <c r="H34" i="1"/>
  <c r="H33" i="1" s="1"/>
  <c r="H56" i="1"/>
  <c r="H55" i="1" s="1"/>
  <c r="H71" i="1" s="1"/>
  <c r="H32" i="1"/>
  <c r="H31" i="1" s="1"/>
  <c r="H21" i="1" l="1"/>
  <c r="H70" i="1" l="1"/>
  <c r="H69" i="1" s="1"/>
</calcChain>
</file>

<file path=xl/sharedStrings.xml><?xml version="1.0" encoding="utf-8"?>
<sst xmlns="http://schemas.openxmlformats.org/spreadsheetml/2006/main" count="119" uniqueCount="58">
  <si>
    <t xml:space="preserve">Міжбюджетні трансферти на 2021 рік </t>
  </si>
  <si>
    <t xml:space="preserve"> 04578000000</t>
  </si>
  <si>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</si>
  <si>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</si>
  <si>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</si>
  <si>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</si>
  <si>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</si>
  <si>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</si>
  <si>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2. Показники міжбюджетних трансфертів іншим бюджетів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</si>
  <si>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</si>
  <si>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</si>
  <si>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</si>
  <si>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</si>
  <si>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</si>
  <si>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</si>
  <si>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</si>
  <si>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</si>
  <si>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</si>
  <si>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</si>
  <si>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</si>
  <si>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</si>
  <si>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загальний флнд</t>
  </si>
  <si>
    <t>спеціальний фонд</t>
  </si>
  <si>
    <t>УСЬОГО за розділом І, у тому числі:</t>
  </si>
  <si>
    <t>загальний фонд</t>
  </si>
  <si>
    <t>Освітня субвенція з державного бюджету місцевим бюджетам</t>
  </si>
  <si>
    <t xml:space="preserve">               Додаток 5</t>
  </si>
  <si>
    <t xml:space="preserve">               до рішення міської ради</t>
  </si>
  <si>
    <t>Код       Програмної класифікації видатків та кредитування місцевого бюджету/Код бюджету</t>
  </si>
  <si>
    <t>Код          Типової програмної класифікації видатків та кредитуван-ня місцевого бюджету</t>
  </si>
  <si>
    <t>1219770</t>
  </si>
  <si>
    <t>Інші субвенції з місцевого бюджету, у тому числі на фінансування проєктів-переможців конкурсу місцевого розвитку «Громадський бюджет» у 2021 році</t>
  </si>
  <si>
    <t>бюджет Металургійного району у місті Кривому Розі</t>
  </si>
  <si>
    <t>0819770</t>
  </si>
  <si>
    <t>1119770</t>
  </si>
  <si>
    <t>1019770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</si>
  <si>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</si>
  <si>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</si>
  <si>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</si>
  <si>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</si>
  <si>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</si>
  <si>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</si>
  <si>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</si>
  <si>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</si>
  <si>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</si>
  <si>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</si>
  <si>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</si>
  <si>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</si>
  <si>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</si>
  <si>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</si>
  <si>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</si>
  <si>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бюджет Покровського району у місті Кривий Ріг</t>
  </si>
  <si>
    <t>бюджет Тернівського району у місті  Кривий Ріг</t>
  </si>
  <si>
    <t>бюджет Саксаганського району  у місті  Кривий Ріг</t>
  </si>
  <si>
    <t>бюджет Металургійного району у місті Кривий Ріг</t>
  </si>
  <si>
    <t>бюджет Саксаганського району у місті  Кривий Ріг</t>
  </si>
  <si>
    <t>____________________________</t>
  </si>
  <si>
    <t xml:space="preserve">             16.12.2020 №665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</si>
</sst>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name val="Arial"/>
      <family val="2"/>
      <charset val="204"/>
    </font>
    <font>
      <sz val="11"/>
      <name val="Times New Roman"/>
      <family val="1"/>
      <charset val="204"/>
    </font>
    <font>
      <u/>
      <sz val="14"/>
      <name val="Times New Roman"/>
      <family val="1"/>
      <charset val="204"/>
    </font>
    <font>
      <u/>
      <sz val="14"/>
      <name val="Arial"/>
      <family val="2"/>
      <charset val="204"/>
    </font>
    <font>
      <b/>
      <i/>
      <sz val="12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i/>
      <sz val="14"/>
      <color theme="1"/>
      <name val="Times New Roman"/>
      <family val="1"/>
      <charset val="204"/>
    </font>
    <font>
      <i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4"/>
      <color theme="1"/>
      <name val="Times New Roman"/>
      <family val="1"/>
      <charset val="204"/>
    </font>
    <font>
      <b/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0" xfId="0" applyFont="1"/>
    <xf numFmtId="0" fontId="19" fillId="0" borderId="0" xfId="0" applyFont="1"/>
    <xf numFmtId="0" fontId="20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49" fontId="5" fillId="2" borderId="0" xfId="0" applyNumberFormat="1" applyFont="1" applyFill="1" applyAlignment="1">
      <alignment horizontal="left" vertical="center" wrapText="1"/>
    </xf>
    <xf numFmtId="49" fontId="6" fillId="2" borderId="0" xfId="0" applyNumberFormat="1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4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9"/>
  <sheetViews>
    <sheetView tabSelected="1" view="pageBreakPreview" zoomScaleNormal="100" zoomScaleSheetLayoutView="100" workbookViewId="0">
      <selection activeCell="G5" sqref="G5"/>
    </sheetView>
  </sheetViews>
  <sheetFormatPr defaultRowHeight="15" x14ac:dyDescent="0.25"/>
  <cols>
    <col min="1" max="1" width="15.7109375" customWidth="1"/>
    <col min="2" max="2" width="14.140625" customWidth="1"/>
    <col min="5" max="5" width="7.28515625" customWidth="1"/>
    <col min="6" max="6" width="2.7109375" customWidth="1"/>
    <col min="7" max="7" width="13.42578125" customWidth="1"/>
    <col min="9" max="9" width="9.140625" customWidth="1"/>
  </cols>
  <sheetData>
    <row r="1" spans="1:15" ht="18.75" x14ac:dyDescent="0.3">
      <c r="A1" s="1"/>
      <c r="B1" s="1"/>
      <c r="C1" s="1"/>
      <c r="D1" s="1"/>
      <c r="E1" s="1"/>
      <c r="F1" s="1"/>
      <c r="G1" s="2" t="s">
        <v>26</v>
      </c>
      <c r="H1" s="1"/>
      <c r="I1" s="1"/>
      <c r="J1" s="1"/>
      <c r="K1" s="1"/>
      <c r="L1" s="1"/>
      <c r="M1" s="1"/>
      <c r="N1" s="1"/>
      <c r="O1" s="1"/>
    </row>
    <row r="2" spans="1:15" ht="13.5" customHeight="1" x14ac:dyDescent="0.3">
      <c r="A2" s="1"/>
      <c r="B2" s="1"/>
      <c r="C2" s="1"/>
      <c r="D2" s="1"/>
      <c r="E2" s="1"/>
      <c r="F2" s="1"/>
      <c r="G2" s="2" t="s">
        <v>27</v>
      </c>
      <c r="H2" s="1"/>
      <c r="I2" s="1"/>
      <c r="J2" s="1"/>
      <c r="K2" s="1"/>
      <c r="L2" s="1"/>
      <c r="M2" s="1"/>
      <c r="N2" s="1"/>
      <c r="O2" s="1"/>
    </row>
    <row r="3" spans="1:15" ht="18.75" x14ac:dyDescent="0.3">
      <c r="A3" s="1"/>
      <c r="B3" s="1"/>
      <c r="C3" s="1"/>
      <c r="D3" s="1"/>
      <c r="E3" s="1"/>
      <c r="F3" s="1"/>
      <c r="G3" s="2" t="s">
        <v>57</v>
      </c>
      <c r="H3" s="1"/>
      <c r="I3" s="1"/>
      <c r="J3" s="1"/>
      <c r="K3" s="1"/>
      <c r="L3" s="1"/>
      <c r="M3" s="1"/>
      <c r="N3" s="1"/>
      <c r="O3" s="1"/>
    </row>
    <row r="4" spans="1:15" ht="18.75" x14ac:dyDescent="0.3">
      <c r="A4" s="14" t="s">
        <v>0</v>
      </c>
      <c r="B4" s="15"/>
      <c r="C4" s="15"/>
      <c r="D4" s="15"/>
      <c r="E4" s="15"/>
      <c r="F4" s="15"/>
      <c r="G4" s="15"/>
      <c r="H4" s="15"/>
      <c r="I4" s="15"/>
      <c r="J4" s="1"/>
      <c r="K4" s="1"/>
      <c r="L4" s="1"/>
      <c r="M4" s="1"/>
      <c r="N4" s="1"/>
      <c r="O4" s="1"/>
    </row>
    <row r="5" spans="1:15" ht="18.75" x14ac:dyDescent="0.3">
      <c r="A5" s="16" t="s">
        <v>1</v>
      </c>
      <c r="B5" s="1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8.75" x14ac:dyDescent="0.3">
      <c r="A6" s="18" t="s">
        <v>2</v>
      </c>
      <c r="B6" s="19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14" t="s">
        <v>3</v>
      </c>
      <c r="B7" s="20"/>
      <c r="C7" s="20"/>
      <c r="D7" s="20"/>
      <c r="E7" s="20"/>
      <c r="F7" s="20"/>
      <c r="G7" s="20"/>
      <c r="H7" s="20"/>
      <c r="I7" s="20"/>
      <c r="J7" s="1"/>
      <c r="K7" s="1"/>
      <c r="L7" s="1"/>
      <c r="M7" s="1"/>
      <c r="N7" s="1"/>
      <c r="O7" s="1"/>
    </row>
    <row r="8" spans="1:15" ht="18.75" x14ac:dyDescent="0.3">
      <c r="A8" s="1"/>
      <c r="B8" s="1"/>
      <c r="C8" s="1"/>
      <c r="D8" s="1"/>
      <c r="E8" s="1"/>
      <c r="F8" s="1"/>
      <c r="G8" s="1"/>
      <c r="H8" s="1"/>
      <c r="I8" s="5" t="s">
        <v>4</v>
      </c>
      <c r="J8" s="1"/>
      <c r="K8" s="1"/>
      <c r="L8" s="1"/>
      <c r="M8" s="1"/>
      <c r="N8" s="1"/>
      <c r="O8" s="1"/>
    </row>
    <row r="9" spans="1:15" ht="81" customHeight="1" x14ac:dyDescent="0.3">
      <c r="A9" s="8" t="s">
        <v>5</v>
      </c>
      <c r="B9" s="23" t="s">
        <v>6</v>
      </c>
      <c r="C9" s="24"/>
      <c r="D9" s="24"/>
      <c r="E9" s="24"/>
      <c r="F9" s="24"/>
      <c r="G9" s="25"/>
      <c r="H9" s="21" t="s">
        <v>7</v>
      </c>
      <c r="I9" s="22"/>
      <c r="J9" s="1"/>
      <c r="K9" s="1"/>
      <c r="L9" s="1"/>
      <c r="M9" s="1"/>
      <c r="N9" s="1"/>
      <c r="O9" s="1"/>
    </row>
    <row r="10" spans="1:15" ht="21" customHeight="1" x14ac:dyDescent="0.3">
      <c r="A10" s="26" t="s">
        <v>10</v>
      </c>
      <c r="B10" s="24"/>
      <c r="C10" s="24"/>
      <c r="D10" s="24"/>
      <c r="E10" s="24"/>
      <c r="F10" s="24"/>
      <c r="G10" s="24"/>
      <c r="H10" s="24"/>
      <c r="I10" s="25"/>
      <c r="J10" s="1"/>
      <c r="K10" s="1"/>
      <c r="L10" s="1"/>
      <c r="M10" s="1"/>
      <c r="N10" s="1"/>
      <c r="O10" s="1"/>
    </row>
    <row r="11" spans="1:15" ht="33" customHeight="1" x14ac:dyDescent="0.3">
      <c r="A11" s="3">
        <v>41033900</v>
      </c>
      <c r="B11" s="27" t="s">
        <v>25</v>
      </c>
      <c r="C11" s="28"/>
      <c r="D11" s="28"/>
      <c r="E11" s="28"/>
      <c r="F11" s="28"/>
      <c r="G11" s="29"/>
      <c r="H11" s="36">
        <f>H12</f>
        <v>1120601700</v>
      </c>
      <c r="I11" s="44"/>
      <c r="J11" s="1"/>
      <c r="K11" s="1"/>
      <c r="L11" s="1"/>
      <c r="M11" s="1"/>
      <c r="N11" s="1"/>
      <c r="O11" s="1"/>
    </row>
    <row r="12" spans="1:15" ht="24.6" customHeight="1" x14ac:dyDescent="0.3">
      <c r="A12" s="3"/>
      <c r="B12" s="30" t="s">
        <v>13</v>
      </c>
      <c r="C12" s="31"/>
      <c r="D12" s="31"/>
      <c r="E12" s="31"/>
      <c r="F12" s="31"/>
      <c r="G12" s="32"/>
      <c r="H12" s="42">
        <v>1120601700</v>
      </c>
      <c r="I12" s="43"/>
      <c r="J12" s="1"/>
      <c r="K12" s="1"/>
      <c r="L12" s="1"/>
      <c r="M12" s="1"/>
      <c r="N12" s="1"/>
      <c r="O12" s="1"/>
    </row>
    <row r="13" spans="1:15" ht="21" customHeight="1" x14ac:dyDescent="0.3">
      <c r="A13" s="3"/>
      <c r="B13" s="33" t="s">
        <v>23</v>
      </c>
      <c r="C13" s="34"/>
      <c r="D13" s="34"/>
      <c r="E13" s="34"/>
      <c r="F13" s="34"/>
      <c r="G13" s="35"/>
      <c r="H13" s="45">
        <f>H14</f>
        <v>1120601700</v>
      </c>
      <c r="I13" s="46"/>
      <c r="J13" s="1"/>
      <c r="K13" s="1"/>
      <c r="L13" s="1"/>
      <c r="M13" s="1"/>
      <c r="N13" s="1"/>
      <c r="O13" s="1"/>
    </row>
    <row r="14" spans="1:15" ht="24.6" customHeight="1" x14ac:dyDescent="0.3">
      <c r="A14" s="3"/>
      <c r="B14" s="27" t="s">
        <v>24</v>
      </c>
      <c r="C14" s="28"/>
      <c r="D14" s="28"/>
      <c r="E14" s="28"/>
      <c r="F14" s="28"/>
      <c r="G14" s="29"/>
      <c r="H14" s="36">
        <f>H11</f>
        <v>1120601700</v>
      </c>
      <c r="I14" s="44"/>
      <c r="J14" s="1"/>
      <c r="K14" s="1"/>
      <c r="L14" s="1"/>
      <c r="M14" s="1"/>
      <c r="N14" s="1"/>
      <c r="O14" s="1"/>
    </row>
    <row r="15" spans="1:15" ht="18.7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8.75" x14ac:dyDescent="0.3">
      <c r="A16" s="14" t="s">
        <v>8</v>
      </c>
      <c r="B16" s="20"/>
      <c r="C16" s="20"/>
      <c r="D16" s="20"/>
      <c r="E16" s="20"/>
      <c r="F16" s="20"/>
      <c r="G16" s="20"/>
      <c r="H16" s="20"/>
      <c r="I16" s="20"/>
      <c r="J16" s="1"/>
      <c r="K16" s="1"/>
      <c r="L16" s="1"/>
      <c r="M16" s="1"/>
      <c r="N16" s="1"/>
      <c r="O16" s="1"/>
    </row>
    <row r="17" spans="1:15" ht="18.75" x14ac:dyDescent="0.3">
      <c r="A17" s="1"/>
      <c r="B17" s="1"/>
      <c r="C17" s="1"/>
      <c r="D17" s="1"/>
      <c r="E17" s="1"/>
      <c r="F17" s="1"/>
      <c r="G17" s="1"/>
      <c r="H17" s="1"/>
      <c r="I17" s="5" t="s">
        <v>4</v>
      </c>
      <c r="J17" s="1"/>
      <c r="K17" s="1"/>
      <c r="L17" s="1"/>
      <c r="M17" s="1"/>
      <c r="N17" s="1"/>
      <c r="O17" s="1"/>
    </row>
    <row r="18" spans="1:15" ht="133.5" customHeight="1" x14ac:dyDescent="0.3">
      <c r="A18" s="8" t="s">
        <v>28</v>
      </c>
      <c r="B18" s="8" t="s">
        <v>29</v>
      </c>
      <c r="C18" s="23" t="s">
        <v>9</v>
      </c>
      <c r="D18" s="24"/>
      <c r="E18" s="24"/>
      <c r="F18" s="24"/>
      <c r="G18" s="25"/>
      <c r="H18" s="21" t="s">
        <v>7</v>
      </c>
      <c r="I18" s="22"/>
      <c r="J18" s="1"/>
      <c r="K18" s="1"/>
      <c r="L18" s="1"/>
      <c r="M18" s="1"/>
      <c r="N18" s="1"/>
      <c r="O18" s="1"/>
    </row>
    <row r="19" spans="1:15" ht="18.75" x14ac:dyDescent="0.3">
      <c r="A19" s="7">
        <v>1</v>
      </c>
      <c r="B19" s="7">
        <v>2</v>
      </c>
      <c r="C19" s="47">
        <v>3</v>
      </c>
      <c r="D19" s="48"/>
      <c r="E19" s="48"/>
      <c r="F19" s="48"/>
      <c r="G19" s="49"/>
      <c r="H19" s="50">
        <v>4</v>
      </c>
      <c r="I19" s="51"/>
      <c r="J19" s="1"/>
      <c r="K19" s="1"/>
      <c r="L19" s="1"/>
      <c r="M19" s="1"/>
      <c r="N19" s="1"/>
      <c r="O19" s="1"/>
    </row>
    <row r="20" spans="1:15" ht="21" customHeight="1" x14ac:dyDescent="0.3">
      <c r="A20" s="26" t="s">
        <v>11</v>
      </c>
      <c r="B20" s="24"/>
      <c r="C20" s="24"/>
      <c r="D20" s="24"/>
      <c r="E20" s="24"/>
      <c r="F20" s="24"/>
      <c r="G20" s="24"/>
      <c r="H20" s="24"/>
      <c r="I20" s="25"/>
      <c r="J20" s="1"/>
      <c r="K20" s="1"/>
      <c r="L20" s="1"/>
      <c r="M20" s="1"/>
      <c r="N20" s="1"/>
      <c r="O20" s="1"/>
    </row>
    <row r="21" spans="1:15" ht="18.75" x14ac:dyDescent="0.3">
      <c r="A21" s="4">
        <v>3719110</v>
      </c>
      <c r="B21" s="4">
        <v>9110</v>
      </c>
      <c r="C21" s="38" t="s">
        <v>12</v>
      </c>
      <c r="D21" s="39"/>
      <c r="E21" s="39"/>
      <c r="F21" s="39"/>
      <c r="G21" s="39"/>
      <c r="H21" s="36">
        <f>H22</f>
        <v>465590800</v>
      </c>
      <c r="I21" s="37"/>
      <c r="J21" s="1"/>
      <c r="K21" s="1"/>
      <c r="L21" s="1"/>
      <c r="M21" s="1"/>
      <c r="N21" s="1"/>
      <c r="O21" s="1"/>
    </row>
    <row r="22" spans="1:15" ht="21.6" customHeight="1" x14ac:dyDescent="0.3">
      <c r="A22" s="4"/>
      <c r="B22" s="4"/>
      <c r="C22" s="40" t="s">
        <v>13</v>
      </c>
      <c r="D22" s="41"/>
      <c r="E22" s="41"/>
      <c r="F22" s="41"/>
      <c r="G22" s="41"/>
      <c r="H22" s="42">
        <v>465590800</v>
      </c>
      <c r="I22" s="43"/>
      <c r="J22" s="1"/>
      <c r="K22" s="1"/>
      <c r="L22" s="1"/>
      <c r="M22" s="1"/>
      <c r="N22" s="1"/>
      <c r="O22" s="1"/>
    </row>
    <row r="23" spans="1:15" ht="24.6" customHeight="1" x14ac:dyDescent="0.3">
      <c r="A23" s="9">
        <v>3719150</v>
      </c>
      <c r="B23" s="4">
        <v>9150</v>
      </c>
      <c r="C23" s="38" t="s">
        <v>42</v>
      </c>
      <c r="D23" s="39"/>
      <c r="E23" s="39"/>
      <c r="F23" s="39"/>
      <c r="G23" s="39"/>
      <c r="H23" s="36">
        <f>SUM(H24:I30)</f>
        <v>275567901</v>
      </c>
      <c r="I23" s="37"/>
      <c r="J23" s="1"/>
      <c r="K23" s="1"/>
      <c r="L23" s="1"/>
      <c r="M23" s="1"/>
      <c r="N23" s="1"/>
      <c r="O23" s="1"/>
    </row>
    <row r="24" spans="1:15" ht="34.9" customHeight="1" x14ac:dyDescent="0.3">
      <c r="A24" s="6" t="s">
        <v>43</v>
      </c>
      <c r="B24" s="4"/>
      <c r="C24" s="40" t="s">
        <v>44</v>
      </c>
      <c r="D24" s="41"/>
      <c r="E24" s="41"/>
      <c r="F24" s="41"/>
      <c r="G24" s="41"/>
      <c r="H24" s="42">
        <f>37386464</f>
        <v>37386464</v>
      </c>
      <c r="I24" s="43"/>
      <c r="J24" s="1"/>
      <c r="K24" s="1"/>
      <c r="L24" s="1"/>
      <c r="M24" s="1"/>
      <c r="N24" s="1"/>
      <c r="O24" s="1"/>
    </row>
    <row r="25" spans="1:15" ht="41.45" customHeight="1" x14ac:dyDescent="0.3">
      <c r="A25" s="6" t="s">
        <v>36</v>
      </c>
      <c r="B25" s="4"/>
      <c r="C25" s="40" t="s">
        <v>45</v>
      </c>
      <c r="D25" s="41"/>
      <c r="E25" s="41"/>
      <c r="F25" s="41"/>
      <c r="G25" s="41"/>
      <c r="H25" s="42">
        <f>31901274</f>
        <v>31901274</v>
      </c>
      <c r="I25" s="43"/>
      <c r="J25" s="1"/>
      <c r="K25" s="1"/>
      <c r="L25" s="1"/>
      <c r="M25" s="1"/>
      <c r="N25" s="1"/>
      <c r="O25" s="1"/>
    </row>
    <row r="26" spans="1:15" ht="34.15" customHeight="1" x14ac:dyDescent="0.3">
      <c r="A26" s="6" t="s">
        <v>37</v>
      </c>
      <c r="B26" s="4"/>
      <c r="C26" s="40" t="s">
        <v>46</v>
      </c>
      <c r="D26" s="41"/>
      <c r="E26" s="41"/>
      <c r="F26" s="41"/>
      <c r="G26" s="41"/>
      <c r="H26" s="42">
        <f>38227894</f>
        <v>38227894</v>
      </c>
      <c r="I26" s="43"/>
      <c r="J26" s="1"/>
      <c r="K26" s="1"/>
      <c r="L26" s="1"/>
      <c r="M26" s="1"/>
      <c r="N26" s="1"/>
      <c r="O26" s="1"/>
    </row>
    <row r="27" spans="1:15" ht="38.450000000000003" customHeight="1" x14ac:dyDescent="0.3">
      <c r="A27" s="6" t="s">
        <v>40</v>
      </c>
      <c r="B27" s="4"/>
      <c r="C27" s="40" t="s">
        <v>47</v>
      </c>
      <c r="D27" s="41"/>
      <c r="E27" s="41"/>
      <c r="F27" s="41"/>
      <c r="G27" s="41"/>
      <c r="H27" s="42">
        <f>43785433</f>
        <v>43785433</v>
      </c>
      <c r="I27" s="43"/>
      <c r="J27" s="1"/>
      <c r="K27" s="1"/>
      <c r="L27" s="1"/>
      <c r="M27" s="1"/>
      <c r="N27" s="1"/>
      <c r="O27" s="1"/>
    </row>
    <row r="28" spans="1:15" ht="37.15" customHeight="1" x14ac:dyDescent="0.3">
      <c r="A28" s="6" t="s">
        <v>38</v>
      </c>
      <c r="B28" s="4"/>
      <c r="C28" s="40" t="s">
        <v>48</v>
      </c>
      <c r="D28" s="41"/>
      <c r="E28" s="41"/>
      <c r="F28" s="41"/>
      <c r="G28" s="41"/>
      <c r="H28" s="42">
        <f>43899786</f>
        <v>43899786</v>
      </c>
      <c r="I28" s="43"/>
      <c r="J28" s="1"/>
      <c r="K28" s="1"/>
      <c r="L28" s="1"/>
      <c r="M28" s="1"/>
      <c r="N28" s="1"/>
      <c r="O28" s="1"/>
    </row>
    <row r="29" spans="1:15" ht="34.15" customHeight="1" x14ac:dyDescent="0.3">
      <c r="A29" s="6" t="s">
        <v>41</v>
      </c>
      <c r="B29" s="4"/>
      <c r="C29" s="40" t="s">
        <v>49</v>
      </c>
      <c r="D29" s="41"/>
      <c r="E29" s="41"/>
      <c r="F29" s="41"/>
      <c r="G29" s="41"/>
      <c r="H29" s="42">
        <f>46025051</f>
        <v>46025051</v>
      </c>
      <c r="I29" s="43"/>
      <c r="J29" s="1"/>
      <c r="K29" s="1"/>
      <c r="L29" s="1"/>
      <c r="M29" s="1"/>
      <c r="N29" s="1"/>
      <c r="O29" s="1"/>
    </row>
    <row r="30" spans="1:15" ht="34.9" customHeight="1" x14ac:dyDescent="0.3">
      <c r="A30" s="6" t="s">
        <v>39</v>
      </c>
      <c r="B30" s="4"/>
      <c r="C30" s="40" t="s">
        <v>50</v>
      </c>
      <c r="D30" s="41"/>
      <c r="E30" s="41"/>
      <c r="F30" s="41"/>
      <c r="G30" s="41"/>
      <c r="H30" s="42">
        <f>34341999</f>
        <v>34341999</v>
      </c>
      <c r="I30" s="43"/>
      <c r="J30" s="1"/>
      <c r="K30" s="1"/>
      <c r="L30" s="1"/>
      <c r="M30" s="1"/>
      <c r="N30" s="1"/>
      <c r="O30" s="1"/>
    </row>
    <row r="31" spans="1:15" ht="80.45" customHeight="1" x14ac:dyDescent="0.3">
      <c r="A31" s="6" t="s">
        <v>14</v>
      </c>
      <c r="B31" s="4">
        <v>9770</v>
      </c>
      <c r="C31" s="38" t="s">
        <v>15</v>
      </c>
      <c r="D31" s="39"/>
      <c r="E31" s="39"/>
      <c r="F31" s="39"/>
      <c r="G31" s="39"/>
      <c r="H31" s="36">
        <f>H32</f>
        <v>4000000</v>
      </c>
      <c r="I31" s="37"/>
      <c r="J31" s="1"/>
      <c r="K31" s="1"/>
      <c r="L31" s="1"/>
      <c r="M31" s="1"/>
      <c r="N31" s="1"/>
      <c r="O31" s="1"/>
    </row>
    <row r="32" spans="1:15" ht="42" customHeight="1" x14ac:dyDescent="0.3">
      <c r="A32" s="6" t="s">
        <v>17</v>
      </c>
      <c r="B32" s="4"/>
      <c r="C32" s="40" t="s">
        <v>16</v>
      </c>
      <c r="D32" s="41"/>
      <c r="E32" s="41"/>
      <c r="F32" s="41"/>
      <c r="G32" s="41"/>
      <c r="H32" s="42">
        <f>4000000</f>
        <v>4000000</v>
      </c>
      <c r="I32" s="43"/>
      <c r="J32" s="1"/>
      <c r="K32" s="1"/>
      <c r="L32" s="1"/>
      <c r="M32" s="1"/>
      <c r="N32" s="1"/>
      <c r="O32" s="1"/>
    </row>
    <row r="33" spans="1:15" ht="129.6" customHeight="1" x14ac:dyDescent="0.3">
      <c r="A33" s="6" t="s">
        <v>14</v>
      </c>
      <c r="B33" s="4">
        <v>9770</v>
      </c>
      <c r="C33" s="38" t="s">
        <v>18</v>
      </c>
      <c r="D33" s="39"/>
      <c r="E33" s="39"/>
      <c r="F33" s="39"/>
      <c r="G33" s="39"/>
      <c r="H33" s="36">
        <f>H34</f>
        <v>1204200</v>
      </c>
      <c r="I33" s="37"/>
      <c r="J33" s="1"/>
      <c r="K33" s="1"/>
      <c r="L33" s="1"/>
      <c r="M33" s="1"/>
      <c r="N33" s="1"/>
      <c r="O33" s="1"/>
    </row>
    <row r="34" spans="1:15" ht="38.450000000000003" customHeight="1" x14ac:dyDescent="0.3">
      <c r="A34" s="6" t="s">
        <v>17</v>
      </c>
      <c r="B34" s="4"/>
      <c r="C34" s="40" t="s">
        <v>16</v>
      </c>
      <c r="D34" s="41"/>
      <c r="E34" s="41"/>
      <c r="F34" s="41"/>
      <c r="G34" s="41"/>
      <c r="H34" s="42">
        <f>1204200</f>
        <v>1204200</v>
      </c>
      <c r="I34" s="43"/>
      <c r="J34" s="1"/>
      <c r="K34" s="1"/>
      <c r="L34" s="1"/>
      <c r="M34" s="1"/>
      <c r="N34" s="1"/>
      <c r="O34" s="1"/>
    </row>
    <row r="35" spans="1:15" ht="96.6" customHeight="1" x14ac:dyDescent="0.3">
      <c r="A35" s="6" t="s">
        <v>33</v>
      </c>
      <c r="B35" s="4">
        <v>9770</v>
      </c>
      <c r="C35" s="38" t="s">
        <v>31</v>
      </c>
      <c r="D35" s="39"/>
      <c r="E35" s="39"/>
      <c r="F35" s="39"/>
      <c r="G35" s="39"/>
      <c r="H35" s="36">
        <f>SUM(H36:I41)</f>
        <v>1014213</v>
      </c>
      <c r="I35" s="37"/>
      <c r="J35" s="1"/>
      <c r="K35" s="1"/>
      <c r="L35" s="1"/>
      <c r="M35" s="1"/>
      <c r="N35" s="1"/>
      <c r="O35" s="1"/>
    </row>
    <row r="36" spans="1:15" ht="36" customHeight="1" x14ac:dyDescent="0.3">
      <c r="A36" s="6" t="s">
        <v>43</v>
      </c>
      <c r="B36" s="4"/>
      <c r="C36" s="40" t="s">
        <v>44</v>
      </c>
      <c r="D36" s="41"/>
      <c r="E36" s="41"/>
      <c r="F36" s="41"/>
      <c r="G36" s="41"/>
      <c r="H36" s="42">
        <f>235760</f>
        <v>235760</v>
      </c>
      <c r="I36" s="43"/>
      <c r="J36" s="1"/>
      <c r="K36" s="1"/>
      <c r="L36" s="1"/>
      <c r="M36" s="1"/>
      <c r="N36" s="1"/>
      <c r="O36" s="1"/>
    </row>
    <row r="37" spans="1:15" ht="38.450000000000003" customHeight="1" x14ac:dyDescent="0.3">
      <c r="A37" s="6" t="s">
        <v>36</v>
      </c>
      <c r="B37" s="4"/>
      <c r="C37" s="40" t="s">
        <v>32</v>
      </c>
      <c r="D37" s="41"/>
      <c r="E37" s="41"/>
      <c r="F37" s="41"/>
      <c r="G37" s="41"/>
      <c r="H37" s="42">
        <f>128625</f>
        <v>128625</v>
      </c>
      <c r="I37" s="43"/>
      <c r="J37" s="1"/>
      <c r="K37" s="1"/>
      <c r="L37" s="1"/>
      <c r="M37" s="1"/>
      <c r="N37" s="1"/>
      <c r="O37" s="1"/>
    </row>
    <row r="38" spans="1:15" ht="38.450000000000003" customHeight="1" x14ac:dyDescent="0.3">
      <c r="A38" s="6" t="s">
        <v>37</v>
      </c>
      <c r="B38" s="4"/>
      <c r="C38" s="40" t="s">
        <v>51</v>
      </c>
      <c r="D38" s="41"/>
      <c r="E38" s="41"/>
      <c r="F38" s="41"/>
      <c r="G38" s="41"/>
      <c r="H38" s="42">
        <f>167049</f>
        <v>167049</v>
      </c>
      <c r="I38" s="43"/>
      <c r="J38" s="1"/>
      <c r="K38" s="1"/>
      <c r="L38" s="1"/>
      <c r="M38" s="1"/>
      <c r="N38" s="1"/>
      <c r="O38" s="1"/>
    </row>
    <row r="39" spans="1:15" ht="38.450000000000003" customHeight="1" x14ac:dyDescent="0.3">
      <c r="A39" s="6" t="s">
        <v>40</v>
      </c>
      <c r="B39" s="4"/>
      <c r="C39" s="40" t="s">
        <v>47</v>
      </c>
      <c r="D39" s="41"/>
      <c r="E39" s="41"/>
      <c r="F39" s="41"/>
      <c r="G39" s="41"/>
      <c r="H39" s="42">
        <f>119235</f>
        <v>119235</v>
      </c>
      <c r="I39" s="43"/>
      <c r="J39" s="1"/>
      <c r="K39" s="1"/>
      <c r="L39" s="1"/>
      <c r="M39" s="1"/>
      <c r="N39" s="1"/>
      <c r="O39" s="1"/>
    </row>
    <row r="40" spans="1:15" ht="38.450000000000003" customHeight="1" x14ac:dyDescent="0.3">
      <c r="A40" s="6" t="s">
        <v>38</v>
      </c>
      <c r="B40" s="4"/>
      <c r="C40" s="40" t="s">
        <v>52</v>
      </c>
      <c r="D40" s="41"/>
      <c r="E40" s="41"/>
      <c r="F40" s="41"/>
      <c r="G40" s="41"/>
      <c r="H40" s="42">
        <f>184264</f>
        <v>184264</v>
      </c>
      <c r="I40" s="43"/>
      <c r="J40" s="1"/>
      <c r="K40" s="1"/>
      <c r="L40" s="1"/>
      <c r="M40" s="1"/>
      <c r="N40" s="1"/>
      <c r="O40" s="1"/>
    </row>
    <row r="41" spans="1:15" ht="38.450000000000003" customHeight="1" x14ac:dyDescent="0.3">
      <c r="A41" s="6" t="s">
        <v>41</v>
      </c>
      <c r="B41" s="4"/>
      <c r="C41" s="40" t="s">
        <v>53</v>
      </c>
      <c r="D41" s="41"/>
      <c r="E41" s="41"/>
      <c r="F41" s="41"/>
      <c r="G41" s="41"/>
      <c r="H41" s="42">
        <f>179280</f>
        <v>179280</v>
      </c>
      <c r="I41" s="43"/>
      <c r="J41" s="1"/>
      <c r="K41" s="1"/>
      <c r="L41" s="1"/>
      <c r="M41" s="1"/>
      <c r="N41" s="1"/>
      <c r="O41" s="1"/>
    </row>
    <row r="42" spans="1:15" ht="103.9" customHeight="1" x14ac:dyDescent="0.3">
      <c r="A42" s="6" t="s">
        <v>35</v>
      </c>
      <c r="B42" s="4">
        <v>9770</v>
      </c>
      <c r="C42" s="38" t="s">
        <v>31</v>
      </c>
      <c r="D42" s="39"/>
      <c r="E42" s="39"/>
      <c r="F42" s="39"/>
      <c r="G42" s="39"/>
      <c r="H42" s="36">
        <f>SUM(H43:I45)</f>
        <v>858605</v>
      </c>
      <c r="I42" s="37"/>
      <c r="J42" s="1"/>
      <c r="K42" s="1"/>
      <c r="L42" s="1"/>
      <c r="M42" s="1"/>
      <c r="N42" s="1"/>
      <c r="O42" s="1"/>
    </row>
    <row r="43" spans="1:15" ht="38.450000000000003" customHeight="1" x14ac:dyDescent="0.3">
      <c r="A43" s="6" t="s">
        <v>40</v>
      </c>
      <c r="B43" s="4"/>
      <c r="C43" s="40" t="s">
        <v>47</v>
      </c>
      <c r="D43" s="41"/>
      <c r="E43" s="41"/>
      <c r="F43" s="41"/>
      <c r="G43" s="41"/>
      <c r="H43" s="42">
        <f>199980</f>
        <v>199980</v>
      </c>
      <c r="I43" s="43"/>
      <c r="J43" s="1"/>
      <c r="K43" s="1"/>
      <c r="L43" s="1"/>
      <c r="M43" s="1"/>
      <c r="N43" s="1"/>
      <c r="O43" s="1"/>
    </row>
    <row r="44" spans="1:15" ht="38.450000000000003" customHeight="1" x14ac:dyDescent="0.3">
      <c r="A44" s="6" t="s">
        <v>41</v>
      </c>
      <c r="B44" s="4"/>
      <c r="C44" s="40" t="s">
        <v>53</v>
      </c>
      <c r="D44" s="41"/>
      <c r="E44" s="41"/>
      <c r="F44" s="41"/>
      <c r="G44" s="41"/>
      <c r="H44" s="42">
        <f>459625</f>
        <v>459625</v>
      </c>
      <c r="I44" s="43"/>
      <c r="J44" s="1"/>
      <c r="K44" s="1"/>
      <c r="L44" s="1"/>
      <c r="M44" s="1"/>
      <c r="N44" s="1"/>
      <c r="O44" s="1"/>
    </row>
    <row r="45" spans="1:15" ht="38.450000000000003" customHeight="1" x14ac:dyDescent="0.3">
      <c r="A45" s="6" t="s">
        <v>39</v>
      </c>
      <c r="B45" s="4"/>
      <c r="C45" s="40" t="s">
        <v>50</v>
      </c>
      <c r="D45" s="41"/>
      <c r="E45" s="41"/>
      <c r="F45" s="41"/>
      <c r="G45" s="41"/>
      <c r="H45" s="42">
        <f>199000</f>
        <v>199000</v>
      </c>
      <c r="I45" s="43"/>
      <c r="J45" s="1"/>
      <c r="K45" s="1"/>
      <c r="L45" s="1"/>
      <c r="M45" s="1"/>
      <c r="N45" s="1"/>
      <c r="O45" s="1"/>
    </row>
    <row r="46" spans="1:15" ht="96" customHeight="1" x14ac:dyDescent="0.3">
      <c r="A46" s="6" t="s">
        <v>34</v>
      </c>
      <c r="B46" s="4">
        <v>9770</v>
      </c>
      <c r="C46" s="38" t="s">
        <v>31</v>
      </c>
      <c r="D46" s="39"/>
      <c r="E46" s="39"/>
      <c r="F46" s="39"/>
      <c r="G46" s="39"/>
      <c r="H46" s="36">
        <f>SUM(H47:I48)</f>
        <v>795801</v>
      </c>
      <c r="I46" s="37"/>
      <c r="J46" s="1"/>
      <c r="K46" s="1"/>
      <c r="L46" s="1"/>
      <c r="M46" s="1"/>
      <c r="N46" s="1"/>
      <c r="O46" s="1"/>
    </row>
    <row r="47" spans="1:15" ht="38.450000000000003" customHeight="1" x14ac:dyDescent="0.3">
      <c r="A47" s="6" t="s">
        <v>40</v>
      </c>
      <c r="B47" s="4"/>
      <c r="C47" s="40" t="s">
        <v>47</v>
      </c>
      <c r="D47" s="41"/>
      <c r="E47" s="41"/>
      <c r="F47" s="41"/>
      <c r="G47" s="41"/>
      <c r="H47" s="42">
        <f>199110</f>
        <v>199110</v>
      </c>
      <c r="I47" s="43"/>
      <c r="J47" s="1"/>
      <c r="K47" s="1"/>
      <c r="L47" s="1"/>
      <c r="M47" s="1"/>
      <c r="N47" s="1"/>
      <c r="O47" s="1"/>
    </row>
    <row r="48" spans="1:15" ht="38.450000000000003" customHeight="1" x14ac:dyDescent="0.3">
      <c r="A48" s="6" t="s">
        <v>41</v>
      </c>
      <c r="B48" s="4"/>
      <c r="C48" s="40" t="s">
        <v>53</v>
      </c>
      <c r="D48" s="41"/>
      <c r="E48" s="41"/>
      <c r="F48" s="41"/>
      <c r="G48" s="41"/>
      <c r="H48" s="42">
        <f>396786+199905</f>
        <v>596691</v>
      </c>
      <c r="I48" s="43"/>
      <c r="J48" s="1"/>
      <c r="K48" s="1"/>
      <c r="L48" s="1"/>
      <c r="M48" s="1"/>
      <c r="N48" s="1"/>
      <c r="O48" s="1"/>
    </row>
    <row r="49" spans="1:15" ht="100.9" customHeight="1" x14ac:dyDescent="0.3">
      <c r="A49" s="6" t="s">
        <v>30</v>
      </c>
      <c r="B49" s="4">
        <v>9770</v>
      </c>
      <c r="C49" s="38" t="s">
        <v>31</v>
      </c>
      <c r="D49" s="39"/>
      <c r="E49" s="39"/>
      <c r="F49" s="39"/>
      <c r="G49" s="39"/>
      <c r="H49" s="36">
        <f>SUM(H50:I53)</f>
        <v>1961153</v>
      </c>
      <c r="I49" s="37"/>
      <c r="J49" s="1"/>
      <c r="K49" s="1"/>
      <c r="L49" s="1"/>
      <c r="M49" s="1"/>
      <c r="N49" s="1"/>
      <c r="O49" s="1"/>
    </row>
    <row r="50" spans="1:15" ht="38.450000000000003" customHeight="1" x14ac:dyDescent="0.3">
      <c r="A50" s="6" t="s">
        <v>36</v>
      </c>
      <c r="B50" s="4"/>
      <c r="C50" s="40" t="s">
        <v>54</v>
      </c>
      <c r="D50" s="41"/>
      <c r="E50" s="41"/>
      <c r="F50" s="41"/>
      <c r="G50" s="41"/>
      <c r="H50" s="42">
        <f>1639617</f>
        <v>1639617</v>
      </c>
      <c r="I50" s="43"/>
      <c r="J50" s="1"/>
      <c r="K50" s="1"/>
      <c r="L50" s="1"/>
      <c r="M50" s="1"/>
      <c r="N50" s="1"/>
      <c r="O50" s="1"/>
    </row>
    <row r="51" spans="1:15" ht="38.450000000000003" customHeight="1" x14ac:dyDescent="0.3">
      <c r="A51" s="6" t="s">
        <v>37</v>
      </c>
      <c r="B51" s="4"/>
      <c r="C51" s="40" t="s">
        <v>46</v>
      </c>
      <c r="D51" s="41"/>
      <c r="E51" s="41"/>
      <c r="F51" s="41"/>
      <c r="G51" s="41"/>
      <c r="H51" s="42">
        <f>68191</f>
        <v>68191</v>
      </c>
      <c r="I51" s="43"/>
      <c r="J51" s="1"/>
      <c r="K51" s="1"/>
      <c r="L51" s="1"/>
      <c r="M51" s="1"/>
      <c r="N51" s="1"/>
      <c r="O51" s="1"/>
    </row>
    <row r="52" spans="1:15" ht="38.450000000000003" customHeight="1" x14ac:dyDescent="0.3">
      <c r="A52" s="6" t="s">
        <v>38</v>
      </c>
      <c r="B52" s="4"/>
      <c r="C52" s="40" t="s">
        <v>52</v>
      </c>
      <c r="D52" s="41"/>
      <c r="E52" s="41"/>
      <c r="F52" s="41"/>
      <c r="G52" s="41"/>
      <c r="H52" s="42">
        <f>23166</f>
        <v>23166</v>
      </c>
      <c r="I52" s="43"/>
      <c r="J52" s="1"/>
      <c r="K52" s="1"/>
      <c r="L52" s="1"/>
      <c r="M52" s="1"/>
      <c r="N52" s="1"/>
      <c r="O52" s="1"/>
    </row>
    <row r="53" spans="1:15" ht="38.450000000000003" customHeight="1" x14ac:dyDescent="0.3">
      <c r="A53" s="6" t="s">
        <v>39</v>
      </c>
      <c r="B53" s="4"/>
      <c r="C53" s="40" t="s">
        <v>50</v>
      </c>
      <c r="D53" s="41"/>
      <c r="E53" s="41"/>
      <c r="F53" s="41"/>
      <c r="G53" s="41"/>
      <c r="H53" s="42">
        <f>230179</f>
        <v>230179</v>
      </c>
      <c r="I53" s="43"/>
      <c r="J53" s="1"/>
      <c r="K53" s="1"/>
      <c r="L53" s="1"/>
      <c r="M53" s="1"/>
      <c r="N53" s="1"/>
      <c r="O53" s="1"/>
    </row>
    <row r="54" spans="1:15" ht="22.15" customHeight="1" x14ac:dyDescent="0.3">
      <c r="A54" s="26" t="s">
        <v>19</v>
      </c>
      <c r="B54" s="24"/>
      <c r="C54" s="24"/>
      <c r="D54" s="24"/>
      <c r="E54" s="24"/>
      <c r="F54" s="24"/>
      <c r="G54" s="24"/>
      <c r="H54" s="24"/>
      <c r="I54" s="25"/>
      <c r="J54" s="1"/>
      <c r="K54" s="1"/>
      <c r="L54" s="1"/>
      <c r="M54" s="1"/>
      <c r="N54" s="1"/>
      <c r="O54" s="1"/>
    </row>
    <row r="55" spans="1:15" ht="82.9" customHeight="1" x14ac:dyDescent="0.3">
      <c r="A55" s="6" t="s">
        <v>14</v>
      </c>
      <c r="B55" s="4">
        <v>9770</v>
      </c>
      <c r="C55" s="38" t="s">
        <v>15</v>
      </c>
      <c r="D55" s="39"/>
      <c r="E55" s="39"/>
      <c r="F55" s="39"/>
      <c r="G55" s="39"/>
      <c r="H55" s="36">
        <f>H56</f>
        <v>6000000</v>
      </c>
      <c r="I55" s="37"/>
      <c r="J55" s="1"/>
      <c r="K55" s="1"/>
      <c r="L55" s="1"/>
      <c r="M55" s="1"/>
      <c r="N55" s="1"/>
      <c r="O55" s="1"/>
    </row>
    <row r="56" spans="1:15" ht="40.15" customHeight="1" x14ac:dyDescent="0.3">
      <c r="A56" s="6" t="s">
        <v>17</v>
      </c>
      <c r="B56" s="4"/>
      <c r="C56" s="40" t="s">
        <v>16</v>
      </c>
      <c r="D56" s="41"/>
      <c r="E56" s="41"/>
      <c r="F56" s="41"/>
      <c r="G56" s="41"/>
      <c r="H56" s="42">
        <f>6000000</f>
        <v>6000000</v>
      </c>
      <c r="I56" s="43"/>
      <c r="J56" s="1"/>
      <c r="K56" s="1"/>
      <c r="L56" s="1"/>
      <c r="M56" s="1"/>
      <c r="N56" s="1"/>
      <c r="O56" s="1"/>
    </row>
    <row r="57" spans="1:15" ht="92.45" customHeight="1" x14ac:dyDescent="0.3">
      <c r="A57" s="6" t="s">
        <v>30</v>
      </c>
      <c r="B57" s="4">
        <v>9770</v>
      </c>
      <c r="C57" s="38" t="s">
        <v>31</v>
      </c>
      <c r="D57" s="39"/>
      <c r="E57" s="39"/>
      <c r="F57" s="39"/>
      <c r="G57" s="39"/>
      <c r="H57" s="36">
        <f>SUM(H58:I62)</f>
        <v>10634824</v>
      </c>
      <c r="I57" s="37"/>
      <c r="J57" s="1"/>
      <c r="K57" s="1"/>
      <c r="L57" s="1"/>
      <c r="M57" s="1"/>
      <c r="N57" s="1"/>
      <c r="O57" s="1"/>
    </row>
    <row r="58" spans="1:15" ht="42" customHeight="1" x14ac:dyDescent="0.3">
      <c r="A58" s="6" t="s">
        <v>36</v>
      </c>
      <c r="B58" s="4"/>
      <c r="C58" s="40" t="s">
        <v>45</v>
      </c>
      <c r="D58" s="41"/>
      <c r="E58" s="41"/>
      <c r="F58" s="41"/>
      <c r="G58" s="41"/>
      <c r="H58" s="42">
        <f>479610</f>
        <v>479610</v>
      </c>
      <c r="I58" s="43"/>
      <c r="J58" s="1"/>
      <c r="K58" s="1"/>
      <c r="L58" s="1"/>
      <c r="M58" s="1"/>
      <c r="N58" s="1"/>
      <c r="O58" s="1"/>
    </row>
    <row r="59" spans="1:15" ht="33.6" customHeight="1" x14ac:dyDescent="0.3">
      <c r="A59" s="6" t="s">
        <v>37</v>
      </c>
      <c r="B59" s="4"/>
      <c r="C59" s="40" t="s">
        <v>46</v>
      </c>
      <c r="D59" s="41"/>
      <c r="E59" s="41"/>
      <c r="F59" s="41"/>
      <c r="G59" s="41"/>
      <c r="H59" s="42">
        <f>910917</f>
        <v>910917</v>
      </c>
      <c r="I59" s="43"/>
      <c r="J59" s="1"/>
      <c r="K59" s="1"/>
      <c r="L59" s="1"/>
      <c r="M59" s="1"/>
      <c r="N59" s="1"/>
      <c r="O59" s="1"/>
    </row>
    <row r="60" spans="1:15" ht="40.15" customHeight="1" x14ac:dyDescent="0.3">
      <c r="A60" s="6" t="s">
        <v>38</v>
      </c>
      <c r="B60" s="4"/>
      <c r="C60" s="40" t="s">
        <v>52</v>
      </c>
      <c r="D60" s="41"/>
      <c r="E60" s="41"/>
      <c r="F60" s="41"/>
      <c r="G60" s="41"/>
      <c r="H60" s="42">
        <f>1638517</f>
        <v>1638517</v>
      </c>
      <c r="I60" s="43"/>
      <c r="J60" s="1"/>
      <c r="K60" s="1"/>
      <c r="L60" s="1"/>
      <c r="M60" s="1"/>
      <c r="N60" s="1"/>
      <c r="O60" s="1"/>
    </row>
    <row r="61" spans="1:15" ht="40.15" customHeight="1" x14ac:dyDescent="0.3">
      <c r="A61" s="6" t="s">
        <v>41</v>
      </c>
      <c r="B61" s="4"/>
      <c r="C61" s="40" t="s">
        <v>55</v>
      </c>
      <c r="D61" s="41"/>
      <c r="E61" s="41"/>
      <c r="F61" s="41"/>
      <c r="G61" s="41"/>
      <c r="H61" s="42">
        <f>5489737</f>
        <v>5489737</v>
      </c>
      <c r="I61" s="43"/>
      <c r="J61" s="1"/>
      <c r="K61" s="1"/>
      <c r="L61" s="1"/>
      <c r="M61" s="1"/>
      <c r="N61" s="1"/>
      <c r="O61" s="1"/>
    </row>
    <row r="62" spans="1:15" ht="40.15" customHeight="1" x14ac:dyDescent="0.3">
      <c r="A62" s="6" t="s">
        <v>39</v>
      </c>
      <c r="B62" s="4"/>
      <c r="C62" s="40" t="s">
        <v>50</v>
      </c>
      <c r="D62" s="41"/>
      <c r="E62" s="41"/>
      <c r="F62" s="41"/>
      <c r="G62" s="41"/>
      <c r="H62" s="42">
        <f>2116043</f>
        <v>2116043</v>
      </c>
      <c r="I62" s="43"/>
      <c r="J62" s="1"/>
      <c r="K62" s="1"/>
      <c r="L62" s="1"/>
      <c r="M62" s="1"/>
      <c r="N62" s="1"/>
      <c r="O62" s="1"/>
    </row>
    <row r="63" spans="1:15" ht="91.15" customHeight="1" x14ac:dyDescent="0.3">
      <c r="A63" s="6" t="s">
        <v>33</v>
      </c>
      <c r="B63" s="4">
        <v>9770</v>
      </c>
      <c r="C63" s="38" t="s">
        <v>31</v>
      </c>
      <c r="D63" s="39"/>
      <c r="E63" s="39"/>
      <c r="F63" s="39"/>
      <c r="G63" s="39"/>
      <c r="H63" s="36">
        <f>SUM(H64:I68)</f>
        <v>409750</v>
      </c>
      <c r="I63" s="37"/>
      <c r="J63" s="1"/>
      <c r="K63" s="1"/>
      <c r="L63" s="1"/>
      <c r="M63" s="1"/>
      <c r="N63" s="1"/>
      <c r="O63" s="1"/>
    </row>
    <row r="64" spans="1:15" ht="40.15" customHeight="1" x14ac:dyDescent="0.3">
      <c r="A64" s="6" t="s">
        <v>36</v>
      </c>
      <c r="B64" s="4"/>
      <c r="C64" s="40" t="s">
        <v>45</v>
      </c>
      <c r="D64" s="41"/>
      <c r="E64" s="41"/>
      <c r="F64" s="41"/>
      <c r="G64" s="41"/>
      <c r="H64" s="42">
        <f>82100</f>
        <v>82100</v>
      </c>
      <c r="I64" s="43"/>
      <c r="J64" s="1"/>
      <c r="K64" s="1"/>
      <c r="L64" s="1"/>
      <c r="M64" s="1"/>
      <c r="N64" s="1"/>
      <c r="O64" s="1"/>
    </row>
    <row r="65" spans="1:15" ht="40.15" customHeight="1" x14ac:dyDescent="0.3">
      <c r="A65" s="6" t="s">
        <v>37</v>
      </c>
      <c r="B65" s="4"/>
      <c r="C65" s="40" t="s">
        <v>46</v>
      </c>
      <c r="D65" s="41"/>
      <c r="E65" s="41"/>
      <c r="F65" s="41"/>
      <c r="G65" s="41"/>
      <c r="H65" s="42">
        <f>132950</f>
        <v>132950</v>
      </c>
      <c r="I65" s="43"/>
      <c r="J65" s="1"/>
      <c r="K65" s="1"/>
      <c r="L65" s="1"/>
      <c r="M65" s="1"/>
      <c r="N65" s="1"/>
      <c r="O65" s="1"/>
    </row>
    <row r="66" spans="1:15" ht="40.15" customHeight="1" x14ac:dyDescent="0.3">
      <c r="A66" s="6" t="s">
        <v>40</v>
      </c>
      <c r="B66" s="4"/>
      <c r="C66" s="40" t="s">
        <v>47</v>
      </c>
      <c r="D66" s="41"/>
      <c r="E66" s="41"/>
      <c r="F66" s="41"/>
      <c r="G66" s="41"/>
      <c r="H66" s="42">
        <f>81000</f>
        <v>81000</v>
      </c>
      <c r="I66" s="43"/>
      <c r="J66" s="1"/>
      <c r="K66" s="1"/>
      <c r="L66" s="1"/>
      <c r="M66" s="1"/>
      <c r="N66" s="1"/>
      <c r="O66" s="1"/>
    </row>
    <row r="67" spans="1:15" ht="40.15" customHeight="1" x14ac:dyDescent="0.3">
      <c r="A67" s="6" t="s">
        <v>38</v>
      </c>
      <c r="B67" s="4"/>
      <c r="C67" s="40" t="s">
        <v>52</v>
      </c>
      <c r="D67" s="41"/>
      <c r="E67" s="41"/>
      <c r="F67" s="41"/>
      <c r="G67" s="41"/>
      <c r="H67" s="42">
        <f>53700</f>
        <v>53700</v>
      </c>
      <c r="I67" s="43"/>
      <c r="J67" s="1"/>
      <c r="K67" s="1"/>
      <c r="L67" s="1"/>
      <c r="M67" s="1"/>
      <c r="N67" s="1"/>
      <c r="O67" s="1"/>
    </row>
    <row r="68" spans="1:15" ht="40.15" customHeight="1" x14ac:dyDescent="0.3">
      <c r="A68" s="6" t="s">
        <v>41</v>
      </c>
      <c r="B68" s="4"/>
      <c r="C68" s="40" t="s">
        <v>53</v>
      </c>
      <c r="D68" s="41"/>
      <c r="E68" s="41"/>
      <c r="F68" s="41"/>
      <c r="G68" s="41"/>
      <c r="H68" s="42">
        <f>60000</f>
        <v>60000</v>
      </c>
      <c r="I68" s="43"/>
      <c r="J68" s="1"/>
      <c r="K68" s="1"/>
      <c r="L68" s="1"/>
      <c r="M68" s="1"/>
      <c r="N68" s="1"/>
      <c r="O68" s="1"/>
    </row>
    <row r="69" spans="1:15" ht="34.9" customHeight="1" x14ac:dyDescent="0.3">
      <c r="A69" s="4"/>
      <c r="B69" s="4"/>
      <c r="C69" s="52" t="s">
        <v>20</v>
      </c>
      <c r="D69" s="53"/>
      <c r="E69" s="53"/>
      <c r="F69" s="53"/>
      <c r="G69" s="53"/>
      <c r="H69" s="45">
        <f>SUM(H70:I71)</f>
        <v>768037247</v>
      </c>
      <c r="I69" s="46"/>
      <c r="J69" s="1"/>
      <c r="K69" s="1"/>
      <c r="L69" s="1"/>
      <c r="M69" s="1"/>
      <c r="N69" s="1"/>
      <c r="O69" s="1"/>
    </row>
    <row r="70" spans="1:15" ht="22.9" customHeight="1" x14ac:dyDescent="0.3">
      <c r="A70" s="6"/>
      <c r="B70" s="4"/>
      <c r="C70" s="38" t="s">
        <v>21</v>
      </c>
      <c r="D70" s="39"/>
      <c r="E70" s="39"/>
      <c r="F70" s="39"/>
      <c r="G70" s="39"/>
      <c r="H70" s="36">
        <f>H21+H23+H31+H33+H35+H42+H46+H49</f>
        <v>750992673</v>
      </c>
      <c r="I70" s="44"/>
      <c r="J70" s="1"/>
      <c r="K70" s="1"/>
      <c r="L70" s="1"/>
      <c r="M70" s="1"/>
      <c r="N70" s="1"/>
      <c r="O70" s="1"/>
    </row>
    <row r="71" spans="1:15" ht="20.45" customHeight="1" x14ac:dyDescent="0.3">
      <c r="A71" s="4"/>
      <c r="B71" s="4"/>
      <c r="C71" s="38" t="s">
        <v>22</v>
      </c>
      <c r="D71" s="39"/>
      <c r="E71" s="39"/>
      <c r="F71" s="39"/>
      <c r="G71" s="39"/>
      <c r="H71" s="36">
        <f>H55+H57+H63</f>
        <v>17044574</v>
      </c>
      <c r="I71" s="44"/>
      <c r="J71" s="1"/>
      <c r="K71" s="1"/>
      <c r="L71" s="1"/>
      <c r="M71" s="1"/>
      <c r="N71" s="1"/>
      <c r="O71" s="1"/>
    </row>
    <row r="72" spans="1:15" ht="18.7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8.7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49.5" customHeight="1" x14ac:dyDescent="0.3">
      <c r="A74" s="12" t="s">
        <v>56</v>
      </c>
      <c r="B74" s="12"/>
      <c r="C74" s="12"/>
      <c r="D74" s="12"/>
      <c r="E74" s="13"/>
      <c r="F74" s="13"/>
      <c r="G74" s="13"/>
      <c r="H74" s="13"/>
      <c r="I74" s="13"/>
      <c r="J74" s="1"/>
      <c r="K74" s="1"/>
      <c r="L74" s="1"/>
      <c r="M74" s="1"/>
      <c r="N74" s="1"/>
      <c r="O74" s="1"/>
    </row>
    <row r="75" spans="1:15" ht="23.25" x14ac:dyDescent="0.35">
      <c r="A75" s="11"/>
      <c r="B75" s="10"/>
      <c r="C75" s="10"/>
      <c r="D75" s="10"/>
      <c r="E75" s="10"/>
      <c r="F75" s="10"/>
      <c r="G75" s="10"/>
      <c r="H75" s="10"/>
      <c r="I75" s="10"/>
      <c r="J75" s="1"/>
      <c r="K75" s="1"/>
      <c r="L75" s="1"/>
      <c r="M75" s="1"/>
      <c r="N75" s="1"/>
      <c r="O75" s="1"/>
    </row>
    <row r="76" spans="1:15" ht="18.7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8.7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8.7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8.7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8.7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8.7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8.7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8.7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8.7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8.7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8.7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8.7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</sheetData>
  <mergeCells count="123">
    <mergeCell ref="H49:I49"/>
    <mergeCell ref="H53:I53"/>
    <mergeCell ref="C61:G61"/>
    <mergeCell ref="H61:I61"/>
    <mergeCell ref="C57:G57"/>
    <mergeCell ref="H57:I57"/>
    <mergeCell ref="C60:G60"/>
    <mergeCell ref="H60:I60"/>
    <mergeCell ref="C26:G26"/>
    <mergeCell ref="H26:I26"/>
    <mergeCell ref="C27:G27"/>
    <mergeCell ref="H27:I27"/>
    <mergeCell ref="C58:G58"/>
    <mergeCell ref="H58:I58"/>
    <mergeCell ref="C59:G59"/>
    <mergeCell ref="H59:I59"/>
    <mergeCell ref="C42:G42"/>
    <mergeCell ref="H42:I42"/>
    <mergeCell ref="C43:G43"/>
    <mergeCell ref="H43:I43"/>
    <mergeCell ref="C44:G44"/>
    <mergeCell ref="H44:I44"/>
    <mergeCell ref="C45:G45"/>
    <mergeCell ref="H45:I45"/>
    <mergeCell ref="C49:G49"/>
    <mergeCell ref="H41:I41"/>
    <mergeCell ref="C68:G68"/>
    <mergeCell ref="H68:I68"/>
    <mergeCell ref="C46:G46"/>
    <mergeCell ref="H46:I46"/>
    <mergeCell ref="C47:G47"/>
    <mergeCell ref="H47:I47"/>
    <mergeCell ref="C48:G48"/>
    <mergeCell ref="H48:I48"/>
    <mergeCell ref="C51:G51"/>
    <mergeCell ref="H51:I51"/>
    <mergeCell ref="C65:G65"/>
    <mergeCell ref="H65:I65"/>
    <mergeCell ref="C66:G66"/>
    <mergeCell ref="H66:I66"/>
    <mergeCell ref="C67:G67"/>
    <mergeCell ref="H67:I67"/>
    <mergeCell ref="C63:G63"/>
    <mergeCell ref="H63:I63"/>
    <mergeCell ref="C64:G64"/>
    <mergeCell ref="H64:I64"/>
    <mergeCell ref="C62:G62"/>
    <mergeCell ref="H62:I62"/>
    <mergeCell ref="C53:G53"/>
    <mergeCell ref="C52:G52"/>
    <mergeCell ref="H52:I52"/>
    <mergeCell ref="C31:G31"/>
    <mergeCell ref="H31:I31"/>
    <mergeCell ref="C32:G32"/>
    <mergeCell ref="H32:I32"/>
    <mergeCell ref="C33:G33"/>
    <mergeCell ref="C34:G34"/>
    <mergeCell ref="H34:I34"/>
    <mergeCell ref="C35:G35"/>
    <mergeCell ref="H35:I35"/>
    <mergeCell ref="C37:G37"/>
    <mergeCell ref="H37:I37"/>
    <mergeCell ref="C38:G38"/>
    <mergeCell ref="H38:I38"/>
    <mergeCell ref="C50:G50"/>
    <mergeCell ref="H50:I50"/>
    <mergeCell ref="C40:G40"/>
    <mergeCell ref="H40:I40"/>
    <mergeCell ref="C36:G36"/>
    <mergeCell ref="H36:I36"/>
    <mergeCell ref="C39:G39"/>
    <mergeCell ref="H39:I39"/>
    <mergeCell ref="C41:G41"/>
    <mergeCell ref="C71:G71"/>
    <mergeCell ref="H71:I71"/>
    <mergeCell ref="C70:G70"/>
    <mergeCell ref="H70:I70"/>
    <mergeCell ref="C55:G55"/>
    <mergeCell ref="H55:I55"/>
    <mergeCell ref="A54:I54"/>
    <mergeCell ref="C56:G56"/>
    <mergeCell ref="H56:I56"/>
    <mergeCell ref="C69:G69"/>
    <mergeCell ref="H69:I69"/>
    <mergeCell ref="H14:I14"/>
    <mergeCell ref="C19:G19"/>
    <mergeCell ref="H19:I19"/>
    <mergeCell ref="C30:G30"/>
    <mergeCell ref="H30:I30"/>
    <mergeCell ref="C28:G28"/>
    <mergeCell ref="H28:I28"/>
    <mergeCell ref="C29:G29"/>
    <mergeCell ref="H29:I29"/>
    <mergeCell ref="C23:G23"/>
    <mergeCell ref="H23:I23"/>
    <mergeCell ref="C24:G24"/>
    <mergeCell ref="H24:I24"/>
    <mergeCell ref="C25:G25"/>
    <mergeCell ref="H25:I25"/>
    <mergeCell ref="A74:I74"/>
    <mergeCell ref="A4:I4"/>
    <mergeCell ref="A5:B5"/>
    <mergeCell ref="A6:B6"/>
    <mergeCell ref="A7:I7"/>
    <mergeCell ref="H9:I9"/>
    <mergeCell ref="B9:G9"/>
    <mergeCell ref="A10:I10"/>
    <mergeCell ref="C18:G18"/>
    <mergeCell ref="H18:I18"/>
    <mergeCell ref="A16:I16"/>
    <mergeCell ref="B11:G11"/>
    <mergeCell ref="B12:G12"/>
    <mergeCell ref="B13:G13"/>
    <mergeCell ref="H33:I33"/>
    <mergeCell ref="C21:G21"/>
    <mergeCell ref="H21:I21"/>
    <mergeCell ref="A20:I20"/>
    <mergeCell ref="C22:G22"/>
    <mergeCell ref="H22:I22"/>
    <mergeCell ref="B14:G14"/>
    <mergeCell ref="H11:I11"/>
    <mergeCell ref="H12:I12"/>
    <mergeCell ref="H13:I13"/>
  </mergeCells>
  <pageMargins left="0.70866141732283472" right="0.51181102362204722" top="0.74803149606299213" bottom="0.74803149606299213" header="0.31496062992125984" footer="0.31496062992125984"/>
  <pageSetup paperSize="9" scale="90" orientation="portrait" r:id="rId1"/>
  <headerFooter differentFirst="1">
    <oddHeader xml:space="preserve">&amp;C&amp;P&amp;R&amp;"Times New Roman,курсив"&amp;12Продовження додатка 5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2020-12-22T07:34:31Z</dcterms:modified>
</cp:coreProperties>
</file>