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2028" windowWidth="14808" windowHeight="6096"/>
  </bookViews>
  <sheets>
    <sheet name="04.2025" sheetId="1" r:id="rId1"/>
  </sheets>
  <definedNames>
    <definedName name="_xlnm._FilterDatabase" localSheetId="0" hidden="1">'04.2025'!$A$1:$I$95</definedName>
    <definedName name="_xlnm.Print_Titles" localSheetId="0">'04.2025'!$53:$53</definedName>
    <definedName name="_xlnm.Print_Area" localSheetId="0">'04.2025'!$A$1:$I$97</definedName>
  </definedNames>
  <calcPr calcId="162913" iterateDelta="1E-4"/>
</workbook>
</file>

<file path=xl/calcChain.xml><?xml version="1.0" encoding="utf-8"?>
<calcChain xmlns="http://schemas.openxmlformats.org/spreadsheetml/2006/main">
  <c r="H92" i="1" l="1"/>
  <c r="H81" i="1"/>
  <c r="H70" i="1" l="1"/>
  <c r="H69" i="1"/>
  <c r="H68" i="1" l="1"/>
  <c r="H48" i="1"/>
  <c r="H38" i="1"/>
  <c r="H37" i="1"/>
  <c r="H67" i="1" l="1"/>
  <c r="H66" i="1"/>
  <c r="H27" i="1"/>
  <c r="H59" i="1" l="1"/>
  <c r="H89" i="1"/>
  <c r="H46" i="1" l="1"/>
  <c r="H45" i="1"/>
  <c r="H32" i="1" l="1"/>
  <c r="H26" i="1" l="1"/>
  <c r="H36" i="1" l="1"/>
  <c r="H88" i="1" l="1"/>
  <c r="H87" i="1" s="1"/>
  <c r="H90" i="1"/>
  <c r="H75" i="1"/>
  <c r="H77" i="1"/>
  <c r="H76" i="1"/>
  <c r="H74" i="1"/>
  <c r="H73" i="1" l="1"/>
  <c r="H13" i="1" l="1"/>
  <c r="H15" i="1"/>
  <c r="H14" i="1" s="1"/>
  <c r="H63" i="1" l="1"/>
  <c r="H60" i="1"/>
  <c r="H64" i="1"/>
  <c r="H29" i="1" l="1"/>
  <c r="H28" i="1"/>
  <c r="H31" i="1"/>
  <c r="H33" i="1"/>
  <c r="H30" i="1" s="1"/>
  <c r="H40" i="1"/>
  <c r="H39" i="1" s="1"/>
  <c r="H80" i="1" l="1"/>
  <c r="H94" i="1" s="1"/>
  <c r="H91" i="1" l="1"/>
  <c r="H79" i="1"/>
  <c r="H78" i="1"/>
  <c r="H22" i="1"/>
  <c r="H18" i="1" s="1"/>
  <c r="H65" i="1" l="1"/>
  <c r="H24" i="1" l="1"/>
  <c r="H23" i="1" s="1"/>
  <c r="H16" i="1"/>
  <c r="H35" i="1" l="1"/>
  <c r="H34" i="1" s="1"/>
  <c r="H44" i="1"/>
  <c r="H43" i="1" s="1"/>
  <c r="H12" i="1"/>
  <c r="H42" i="1" l="1"/>
  <c r="H49" i="1" s="1"/>
  <c r="H56" i="1"/>
  <c r="H82" i="1" l="1"/>
  <c r="H86" i="1" l="1"/>
  <c r="H85" i="1"/>
  <c r="H95" i="1" s="1"/>
  <c r="H72" i="1"/>
  <c r="H55" i="1" l="1"/>
  <c r="H61" i="1" l="1"/>
  <c r="H62" i="1"/>
  <c r="H58" i="1"/>
  <c r="H71" i="1" l="1"/>
  <c r="H57" i="1" l="1"/>
  <c r="H93" i="1" l="1"/>
  <c r="H47" i="1" l="1"/>
</calcChain>
</file>

<file path=xl/sharedStrings.xml><?xml version="1.0" encoding="utf-8"?>
<sst xmlns="http://schemas.openxmlformats.org/spreadsheetml/2006/main" count="148" uniqueCount="73">
  <si>
    <t xml:space="preserve"> (код бюджету)</t>
  </si>
  <si>
    <t>1. Показники міжбюджетних трансфертів з інших бюджетів</t>
  </si>
  <si>
    <t>грн</t>
  </si>
  <si>
    <t>Код Класифікації доходу бюдже-                ту/Код бюджету</t>
  </si>
  <si>
    <t>Найменування трансферту/Найменування бюджету-надавача міжбюджетного трансферту</t>
  </si>
  <si>
    <t>Усього</t>
  </si>
  <si>
    <t>Найменування трансферту/Найменування бюджету-отримувача міжбюджетного трансферту</t>
  </si>
  <si>
    <t>І. Трансферти до загального фонду бюджету</t>
  </si>
  <si>
    <t>І. Трансферти із загального фонду бюджету</t>
  </si>
  <si>
    <t>Державний бюджет</t>
  </si>
  <si>
    <t>0719770</t>
  </si>
  <si>
    <t>Обласний бюджет Дніпропетровської області</t>
  </si>
  <si>
    <t>УСЬОГО за розділами І, ІІ, у тому числі:</t>
  </si>
  <si>
    <t>спеціальний фонд</t>
  </si>
  <si>
    <t>загальний фонд</t>
  </si>
  <si>
    <t>Код       Програмної класифікації видатків та кредитування місцевого бюджету/Код бюджету</t>
  </si>
  <si>
    <t xml:space="preserve">Інші дотації з місцевого бюджету </t>
  </si>
  <si>
    <t>бюджет Центрально-Міського району у місті Кривий Ріг</t>
  </si>
  <si>
    <t>бюджет Металургійного району у місті  Кривий Ріг</t>
  </si>
  <si>
    <t>бюджет Покровського району у місті  Кривий Ріг</t>
  </si>
  <si>
    <t>бюджет Інгулецького району у місті  Кривий Ріг</t>
  </si>
  <si>
    <t>бюджет Тернівського району у місті Кривий Ріг</t>
  </si>
  <si>
    <t>бюджет Саксаганського району  у місті Кривий Ріг</t>
  </si>
  <si>
    <t>бюджет Довгинцівського району  у місті  Кривий Ріг</t>
  </si>
  <si>
    <t>Код          Типової програмної класифікації видатків та кредитування місцевого бюджету</t>
  </si>
  <si>
    <t>2. Показники міжбюджетних трансфертів іншим бюджетам</t>
  </si>
  <si>
    <t>ІІ. Трансферти до спецільного фонду бюджету</t>
  </si>
  <si>
    <t xml:space="preserve"> 0457810000</t>
  </si>
  <si>
    <t>0410000000</t>
  </si>
  <si>
    <t>0457860100</t>
  </si>
  <si>
    <t>0457860200</t>
  </si>
  <si>
    <t>0457860300</t>
  </si>
  <si>
    <t>0457860400</t>
  </si>
  <si>
    <t>0457860500</t>
  </si>
  <si>
    <t>0457860600</t>
  </si>
  <si>
    <t>0457860700</t>
  </si>
  <si>
    <t>Субвенція з бюджету Криворізької міської територіальної громади обласному бюджету на забезпечення офтальмологічної допомоги населенню міста</t>
  </si>
  <si>
    <t>ІІ. Трансферти зі спеціального фонду бюджету</t>
  </si>
  <si>
    <t>УСЬОГО за розділами І, ІІ у тому числі:</t>
  </si>
  <si>
    <t xml:space="preserve">                                                23.10.2024 №3134</t>
  </si>
  <si>
    <t xml:space="preserve">Міжбюджетні трансферти на 2025 рік </t>
  </si>
  <si>
    <t>Реверсна дотація</t>
  </si>
  <si>
    <t>2919770</t>
  </si>
  <si>
    <t>Субвенція з бюджету Криворізької міської територіальної громади  обласному бюджету на забезпечення виконання заходів Програми створення та використання матеріальних резервів для запобігання і ліквідації наслідків надзвичайних ситуацій у Дніпропетровській області на 2023–2027 роки</t>
  </si>
  <si>
    <t xml:space="preserve">                                                 до рішення міської ради</t>
  </si>
  <si>
    <t>Освітня субвенція з державного бюджету місцевим бюджетам</t>
  </si>
  <si>
    <t>Субвенція з місцевого бюджету на здійснення переданих видатків у сфері освіти за рахунок коштів освітньої субвенції, з них:</t>
  </si>
  <si>
    <t xml:space="preserve">  на інклюзивно-ресурсні центри</t>
  </si>
  <si>
    <t>Інші субвенції з місцевого бюджету, у тому числі:</t>
  </si>
  <si>
    <t>субвенція з обласного бюджету місцевим бюджетам для  здійснення заходів, в тому числі з енергозбереження, на об’єктах теплопостачання комунальної власності міста Кривий Ріг в умовах збройної агресії Російської Федерації проти України</t>
  </si>
  <si>
    <t>субвенція з обласного бюджету місцевим бюджетам на  пільгове медичне обслуговування осіб, які постраждали внаслідок Чорнобильської катастрофи</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</si>
  <si>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</si>
  <si>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</si>
  <si>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0819150</t>
  </si>
  <si>
    <t>0219800</t>
  </si>
  <si>
    <t xml:space="preserve">Субвенція з місцевого бюджету державному бюджету на виконання програм соціально-економічного розвитку регіонів </t>
  </si>
  <si>
    <t>закупівля за напрямами використання (видатки розвитку) засобів навчання та обладнання, комп’ютерного та мультимедійного обладнання для навчальних кабінетів закладів загальної середньої освіти комунальної форми власності, які здійснюють освітній процес відповідно до Державного стандарту базової середньої освіти в другому циклі середньої освіти (базове предметне навчання) за очною формою, з поєднанням очної та дистанційної форми здобуття освіти</t>
  </si>
  <si>
    <t>закупівля за напрямами використання (видатки розвитку) обладнання навчальних кабінетів природничої, математичної та технологічної освітніх галузей для закладів загальної середньої освіти комунальної форми власності, які беруть участь у реалізації Державного стандарту профільної середньої освіти</t>
  </si>
  <si>
    <t>Субвенція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</si>
  <si>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закупівля за напрямами використання (видатки розвитку), у т.ч.:</t>
  </si>
  <si>
    <t>2919800</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</si>
  <si>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</si>
  <si>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 xml:space="preserve"> на приватні школи</t>
  </si>
  <si>
    <t>Субвенція з місцевого бюджету на проектні, будівельно-ремонтні роботи, придбання житла та приміщень для розвитку сімейних та інших форм виховання, наближених до сімейних, підтримку малих групових будинків та забезпечення житлом дітей-сиріт, дітей, позбавлених батьківського піклування, осіб з їх числа за рахунок відповідної субвенції з державного бюджету</t>
  </si>
  <si>
    <t>Субвенція з державного бюджету місцевим бюджетам на реалізацію публічного інвестиційного проекту на облаштування безпечних умов у закладах, що надають загальну середню освіту (облаштування укриттів), зокрема військових (військово-морських, військово-спортивних) ліцеях, ліцеях із посиленою військово-фізичною підготовкою</t>
  </si>
  <si>
    <t>1219770</t>
  </si>
  <si>
    <t>Субвенція з бюджету Криворізької міської територіальної громади бюджету району у місті на ліквідацію наслідків збройної агресії Російської Федерації, пов'язаних з пошкодженням/знищенням об'єктів житлового фонду</t>
  </si>
  <si>
    <t>Інші дотації з місцевого бюджету</t>
  </si>
  <si>
    <t>субвенція з обласного бюджету до місцевих бюджетів на капітальні видатки та облаштування об’єктів соціально-культурної сфери</t>
  </si>
  <si>
    <t>Субвенція з місцевого бюджету на виконання окремих заходів з реалізації соціального проекту «Активні парки - локації здорової України» за рахунок відповідної субвенції з державного бюджету</t>
  </si>
  <si>
    <t>1119518</t>
  </si>
  <si>
    <t>________________________________</t>
  </si>
  <si>
    <t xml:space="preserve">                         Додаток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</si>
</sst>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color theme="1"/>
      <name val="Calibri"/>
      <family val="2"/>
      <scheme val="minor"/>
    </font>
    <font>
      <sz val="14"/>
      <color theme="1"/>
      <name val="Times New Roman"/>
      <family val="1"/>
      <charset val="204"/>
    </font>
    <font>
      <i/>
      <sz val="12"/>
      <color theme="1"/>
      <name val="Times New Roman"/>
      <family val="1"/>
      <charset val="204"/>
    </font>
    <font>
      <b/>
      <i/>
      <sz val="12"/>
      <color theme="1"/>
      <name val="Times New Roman"/>
      <family val="1"/>
      <charset val="204"/>
    </font>
    <font>
      <i/>
      <sz val="10"/>
      <color theme="1"/>
      <name val="Times New Roman"/>
      <family val="1"/>
      <charset val="204"/>
    </font>
    <font>
      <i/>
      <sz val="10"/>
      <color theme="1"/>
      <name val="Calibri"/>
      <family val="2"/>
      <scheme val="minor"/>
    </font>
    <font>
      <b/>
      <i/>
      <sz val="11"/>
      <color theme="1"/>
      <name val="Calibri"/>
      <family val="2"/>
      <scheme val="minor"/>
    </font>
    <font>
      <sz val="18"/>
      <color theme="1"/>
      <name val="Times New Roman"/>
      <family val="1"/>
      <charset val="204"/>
    </font>
    <font>
      <b/>
      <i/>
      <sz val="18"/>
      <color theme="1"/>
      <name val="Times New Roman"/>
      <family val="1"/>
      <charset val="204"/>
    </font>
    <font>
      <b/>
      <i/>
      <sz val="12"/>
      <color theme="1"/>
      <name val="Calibri"/>
      <family val="2"/>
      <scheme val="minor"/>
    </font>
    <font>
      <b/>
      <i/>
      <sz val="11"/>
      <color theme="1"/>
      <name val="Times New Roman"/>
      <family val="1"/>
      <charset val="204"/>
    </font>
    <font>
      <sz val="12"/>
      <color theme="1"/>
      <name val="Times New Roman"/>
      <family val="1"/>
      <charset val="204"/>
    </font>
    <font>
      <sz val="12"/>
      <color theme="1"/>
      <name val="Calibri"/>
      <family val="2"/>
      <scheme val="minor"/>
    </font>
    <font>
      <i/>
      <sz val="12"/>
      <color theme="1"/>
      <name val="Calibri"/>
      <family val="2"/>
      <scheme val="minor"/>
    </font>
    <font>
      <sz val="12"/>
      <name val="Times New Roman"/>
      <family val="1"/>
      <charset val="204"/>
    </font>
    <font>
      <sz val="14"/>
      <name val="Times New Roman"/>
      <family val="1"/>
      <charset val="204"/>
    </font>
    <font>
      <i/>
      <sz val="12"/>
      <name val="Times New Roman"/>
      <family val="1"/>
      <charset val="204"/>
    </font>
    <font>
      <i/>
      <sz val="12"/>
      <name val="Arial"/>
      <family val="2"/>
      <charset val="204"/>
    </font>
    <font>
      <i/>
      <u/>
      <sz val="12"/>
      <name val="Times New Roman"/>
      <family val="1"/>
      <charset val="204"/>
    </font>
    <font>
      <i/>
      <u/>
      <sz val="12"/>
      <name val="Arial"/>
      <family val="2"/>
      <charset val="204"/>
    </font>
    <font>
      <b/>
      <i/>
      <sz val="14"/>
      <color theme="1"/>
      <name val="Times New Roman"/>
      <family val="1"/>
      <charset val="204"/>
    </font>
    <font>
      <b/>
      <i/>
      <sz val="14"/>
      <color theme="1"/>
      <name val="Calibri"/>
      <family val="2"/>
      <scheme val="minor"/>
    </font>
    <font>
      <b/>
      <i/>
      <sz val="16"/>
      <color theme="1"/>
      <name val="Times New Roman"/>
      <family val="1"/>
      <charset val="204"/>
    </font>
    <font>
      <b/>
      <i/>
      <sz val="16"/>
      <color theme="1"/>
      <name val="Calibri"/>
      <family val="2"/>
      <scheme val="minor"/>
    </font>
    <font>
      <i/>
      <sz val="12"/>
      <color theme="0"/>
      <name val="Times New Roman"/>
      <family val="1"/>
      <charset val="204"/>
    </font>
    <font>
      <i/>
      <sz val="14"/>
      <color theme="1"/>
      <name val="Times New Roman"/>
      <family val="1"/>
      <charset val="204"/>
    </font>
    <font>
      <sz val="14"/>
      <color theme="1"/>
      <name val="Calibri"/>
      <family val="2"/>
      <scheme val="minor"/>
    </font>
    <font>
      <b/>
      <i/>
      <sz val="18"/>
      <color theme="1"/>
      <name val="Calibri"/>
      <family val="2"/>
      <scheme val="minor"/>
    </font>
    <font>
      <b/>
      <i/>
      <sz val="15"/>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0">
    <xf numFmtId="0" fontId="0" fillId="0" borderId="0" xfId="0"/>
    <xf numFmtId="0" fontId="1" fillId="0" borderId="0" xfId="0" applyFont="1"/>
    <xf numFmtId="0" fontId="7" fillId="0" borderId="0" xfId="0" applyFont="1"/>
    <xf numFmtId="0" fontId="8" fillId="0" borderId="0" xfId="0" applyFont="1"/>
    <xf numFmtId="0" fontId="11" fillId="0" borderId="1" xfId="0" applyFont="1" applyBorder="1" applyAlignment="1">
      <alignment horizontal="center" vertical="center" wrapText="1"/>
    </xf>
    <xf numFmtId="0" fontId="10" fillId="0" borderId="0" xfId="0" applyFont="1" applyAlignment="1">
      <alignment horizontal="right"/>
    </xf>
    <xf numFmtId="49" fontId="11"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wrapText="1"/>
    </xf>
    <xf numFmtId="4" fontId="1" fillId="0" borderId="0" xfId="0" applyNumberFormat="1" applyFont="1"/>
    <xf numFmtId="0" fontId="4" fillId="0" borderId="1" xfId="0" applyFont="1" applyBorder="1" applyAlignment="1">
      <alignment horizontal="center" vertical="top" wrapText="1"/>
    </xf>
    <xf numFmtId="0" fontId="4" fillId="0" borderId="1" xfId="0" applyFont="1" applyBorder="1" applyAlignment="1">
      <alignment horizontal="center" vertical="center" wrapText="1"/>
    </xf>
    <xf numFmtId="0" fontId="10" fillId="0" borderId="1" xfId="0" applyFont="1" applyBorder="1" applyAlignment="1">
      <alignment horizontal="center" vertical="top" wrapText="1"/>
    </xf>
    <xf numFmtId="49" fontId="2" fillId="2" borderId="1" xfId="0" applyNumberFormat="1" applyFont="1" applyFill="1" applyBorder="1" applyAlignment="1">
      <alignment horizontal="center" vertical="center" wrapText="1"/>
    </xf>
    <xf numFmtId="0" fontId="24" fillId="2" borderId="0" xfId="0" applyFont="1" applyFill="1" applyAlignment="1">
      <alignment horizontal="left"/>
    </xf>
    <xf numFmtId="49" fontId="2" fillId="0"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0" borderId="1" xfId="0" applyFont="1" applyBorder="1" applyAlignment="1">
      <alignment horizontal="center" vertical="top" wrapText="1"/>
    </xf>
    <xf numFmtId="0" fontId="11" fillId="3" borderId="1" xfId="0"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49" fontId="14" fillId="3" borderId="1" xfId="0" applyNumberFormat="1" applyFont="1" applyFill="1" applyBorder="1" applyAlignment="1">
      <alignment horizontal="center" vertical="center" wrapText="1"/>
    </xf>
    <xf numFmtId="49" fontId="11" fillId="3" borderId="1" xfId="0" applyNumberFormat="1" applyFont="1" applyFill="1" applyBorder="1" applyAlignment="1">
      <alignment horizontal="center"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4" fontId="11" fillId="2" borderId="1" xfId="0" applyNumberFormat="1" applyFont="1" applyFill="1" applyBorder="1" applyAlignment="1">
      <alignment horizontal="center" vertical="center" wrapText="1"/>
    </xf>
    <xf numFmtId="4" fontId="12" fillId="2" borderId="1" xfId="0" applyNumberFormat="1"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xf numFmtId="4" fontId="2" fillId="2" borderId="2" xfId="0" applyNumberFormat="1" applyFont="1" applyFill="1" applyBorder="1" applyAlignment="1">
      <alignment horizontal="center" vertical="center" wrapText="1"/>
    </xf>
    <xf numFmtId="4" fontId="2" fillId="2" borderId="4" xfId="0" applyNumberFormat="1"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4" fontId="13" fillId="2" borderId="1" xfId="0" applyNumberFormat="1" applyFont="1" applyFill="1" applyBorder="1" applyAlignment="1">
      <alignment horizontal="center" vertical="center" wrapText="1"/>
    </xf>
    <xf numFmtId="0" fontId="2" fillId="0" borderId="1" xfId="0" applyFont="1" applyBorder="1" applyAlignment="1">
      <alignment vertical="center" wrapText="1"/>
    </xf>
    <xf numFmtId="0" fontId="13" fillId="0" borderId="1" xfId="0" applyFont="1" applyBorder="1" applyAlignment="1">
      <alignment vertical="center" wrapText="1"/>
    </xf>
    <xf numFmtId="0" fontId="11" fillId="2" borderId="1" xfId="0" applyFont="1" applyFill="1" applyBorder="1" applyAlignment="1">
      <alignment vertical="center" wrapText="1"/>
    </xf>
    <xf numFmtId="0" fontId="12" fillId="2" borderId="1" xfId="0" applyFont="1" applyFill="1" applyBorder="1" applyAlignment="1">
      <alignment vertical="center" wrapText="1"/>
    </xf>
    <xf numFmtId="4" fontId="2" fillId="0" borderId="1" xfId="0" applyNumberFormat="1" applyFont="1" applyBorder="1" applyAlignment="1">
      <alignment horizontal="center" vertical="center" wrapText="1"/>
    </xf>
    <xf numFmtId="4" fontId="13" fillId="0" borderId="1" xfId="0" applyNumberFormat="1" applyFont="1" applyBorder="1" applyAlignment="1">
      <alignment horizontal="center" vertical="center" wrapText="1"/>
    </xf>
    <xf numFmtId="0" fontId="11" fillId="0" borderId="2" xfId="0" applyFont="1" applyBorder="1" applyAlignment="1">
      <alignment horizontal="left" vertical="center" wrapText="1"/>
    </xf>
    <xf numFmtId="0" fontId="12" fillId="0" borderId="3" xfId="0" applyFont="1" applyBorder="1" applyAlignment="1">
      <alignment vertical="center" wrapText="1"/>
    </xf>
    <xf numFmtId="0" fontId="12" fillId="0" borderId="4" xfId="0" applyFont="1" applyBorder="1" applyAlignment="1">
      <alignment vertical="center" wrapText="1"/>
    </xf>
    <xf numFmtId="4" fontId="11" fillId="0" borderId="1" xfId="0" applyNumberFormat="1" applyFont="1" applyBorder="1" applyAlignment="1">
      <alignment horizontal="center" vertical="center" wrapText="1"/>
    </xf>
    <xf numFmtId="4" fontId="12" fillId="0" borderId="1" xfId="0" applyNumberFormat="1" applyFont="1" applyBorder="1" applyAlignment="1">
      <alignment horizontal="center" vertical="center" wrapText="1"/>
    </xf>
    <xf numFmtId="0" fontId="13" fillId="2" borderId="3" xfId="0" applyFont="1" applyFill="1" applyBorder="1" applyAlignment="1">
      <alignment vertical="center" wrapText="1"/>
    </xf>
    <xf numFmtId="0" fontId="13" fillId="2" borderId="4" xfId="0" applyFont="1" applyFill="1" applyBorder="1" applyAlignment="1">
      <alignment vertical="center" wrapText="1"/>
    </xf>
    <xf numFmtId="0" fontId="4" fillId="0" borderId="2" xfId="0" applyFont="1" applyBorder="1" applyAlignment="1">
      <alignment horizontal="center" vertical="top" wrapText="1"/>
    </xf>
    <xf numFmtId="0" fontId="5" fillId="0" borderId="3" xfId="0" applyFont="1" applyBorder="1" applyAlignment="1">
      <alignment horizontal="center" vertical="top" wrapText="1"/>
    </xf>
    <xf numFmtId="0" fontId="5" fillId="0" borderId="4" xfId="0" applyFont="1" applyBorder="1" applyAlignment="1">
      <alignment horizontal="center" vertical="top" wrapText="1"/>
    </xf>
    <xf numFmtId="0" fontId="4" fillId="0" borderId="1" xfId="0" applyFont="1" applyBorder="1" applyAlignment="1">
      <alignment horizontal="center" vertical="top" wrapText="1"/>
    </xf>
    <xf numFmtId="0" fontId="5" fillId="0" borderId="1" xfId="0" applyFont="1" applyBorder="1" applyAlignment="1">
      <alignment horizontal="center" vertical="top" wrapText="1"/>
    </xf>
    <xf numFmtId="0" fontId="11" fillId="0" borderId="1" xfId="0" applyFont="1" applyBorder="1" applyAlignment="1">
      <alignment vertical="center" wrapText="1"/>
    </xf>
    <xf numFmtId="0" fontId="12" fillId="0" borderId="1" xfId="0" applyFont="1" applyBorder="1" applyAlignment="1">
      <alignment vertical="center" wrapText="1"/>
    </xf>
    <xf numFmtId="0" fontId="10" fillId="0" borderId="1" xfId="0" applyFont="1" applyBorder="1" applyAlignment="1">
      <alignment horizontal="center" vertical="top" wrapText="1"/>
    </xf>
    <xf numFmtId="0" fontId="6" fillId="0" borderId="1" xfId="0" applyFont="1" applyBorder="1" applyAlignment="1">
      <alignment horizontal="center" vertical="top" wrapText="1"/>
    </xf>
    <xf numFmtId="0" fontId="2" fillId="2" borderId="1" xfId="0" applyFont="1" applyFill="1" applyBorder="1" applyAlignment="1">
      <alignment vertical="center" wrapText="1"/>
    </xf>
    <xf numFmtId="0" fontId="13" fillId="2" borderId="1" xfId="0" applyFont="1" applyFill="1" applyBorder="1" applyAlignment="1">
      <alignment vertical="center" wrapText="1"/>
    </xf>
    <xf numFmtId="4" fontId="3" fillId="0" borderId="1" xfId="0" applyNumberFormat="1" applyFont="1" applyBorder="1" applyAlignment="1">
      <alignment horizontal="center" vertical="center" wrapText="1"/>
    </xf>
    <xf numFmtId="4" fontId="9" fillId="0" borderId="1" xfId="0" applyNumberFormat="1" applyFont="1" applyBorder="1" applyAlignment="1">
      <alignment horizontal="center" vertical="center" wrapText="1"/>
    </xf>
    <xf numFmtId="0" fontId="12" fillId="2" borderId="3" xfId="0" applyFont="1" applyFill="1" applyBorder="1" applyAlignment="1">
      <alignment vertical="center" wrapText="1"/>
    </xf>
    <xf numFmtId="0" fontId="12" fillId="2" borderId="4" xfId="0" applyFont="1" applyFill="1" applyBorder="1" applyAlignment="1">
      <alignmen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25" fillId="0" borderId="0" xfId="0" applyFont="1" applyAlignment="1">
      <alignment horizontal="center" wrapText="1"/>
    </xf>
    <xf numFmtId="0" fontId="26" fillId="0" borderId="0" xfId="0" applyFont="1" applyAlignment="1">
      <alignment horizontal="center" wrapText="1"/>
    </xf>
    <xf numFmtId="0" fontId="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25" fillId="0" borderId="0" xfId="0" applyFont="1" applyAlignment="1">
      <alignment horizontal="left" wrapText="1"/>
    </xf>
    <xf numFmtId="0" fontId="26" fillId="0" borderId="0" xfId="0" applyFont="1" applyAlignment="1">
      <alignment horizontal="left" wrapText="1"/>
    </xf>
    <xf numFmtId="0" fontId="8" fillId="0" borderId="0" xfId="0" applyFont="1" applyAlignment="1">
      <alignment horizontal="center" vertical="center" wrapText="1"/>
    </xf>
    <xf numFmtId="0" fontId="27" fillId="0" borderId="0" xfId="0" applyFont="1" applyAlignment="1">
      <alignment horizontal="center" vertical="center" wrapText="1"/>
    </xf>
    <xf numFmtId="49" fontId="18" fillId="2" borderId="0" xfId="0" applyNumberFormat="1" applyFont="1" applyFill="1" applyAlignment="1">
      <alignment horizontal="left" vertical="center" wrapText="1"/>
    </xf>
    <xf numFmtId="49" fontId="19" fillId="2" borderId="0" xfId="0" applyNumberFormat="1" applyFont="1" applyFill="1" applyAlignment="1">
      <alignment horizontal="left" vertical="center" wrapText="1"/>
    </xf>
    <xf numFmtId="0" fontId="16" fillId="0" borderId="0" xfId="0" applyFont="1" applyAlignment="1">
      <alignment horizontal="left" vertical="center" wrapText="1"/>
    </xf>
    <xf numFmtId="0" fontId="17" fillId="0" borderId="0" xfId="0" applyFont="1" applyAlignment="1">
      <alignment horizontal="left" vertical="center" wrapText="1"/>
    </xf>
    <xf numFmtId="0" fontId="22" fillId="0" borderId="0" xfId="0" applyFont="1" applyAlignment="1">
      <alignment horizontal="center" vertical="center" wrapText="1"/>
    </xf>
    <xf numFmtId="0" fontId="23" fillId="0" borderId="0" xfId="0" applyFont="1" applyAlignment="1">
      <alignment horizontal="center" vertical="center" wrapText="1"/>
    </xf>
    <xf numFmtId="0" fontId="10" fillId="0" borderId="2"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4"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3"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15" fillId="0" borderId="0" xfId="0" applyFont="1" applyBorder="1" applyAlignment="1">
      <alignment horizontal="center" wrapText="1"/>
    </xf>
    <xf numFmtId="0" fontId="3" fillId="0" borderId="1" xfId="0" applyFont="1" applyBorder="1" applyAlignment="1">
      <alignment vertical="center" wrapText="1"/>
    </xf>
    <xf numFmtId="0" fontId="9" fillId="0" borderId="1" xfId="0" applyFont="1" applyBorder="1" applyAlignment="1">
      <alignment vertical="center" wrapText="1"/>
    </xf>
    <xf numFmtId="0" fontId="28" fillId="0" borderId="0" xfId="0" applyFont="1" applyAlignment="1">
      <alignment horizont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2" xfId="0" applyFont="1" applyBorder="1" applyAlignment="1">
      <alignment horizontal="left" vertical="center" wrapText="1"/>
    </xf>
    <xf numFmtId="0" fontId="9" fillId="0" borderId="3" xfId="0" applyFont="1" applyBorder="1" applyAlignment="1">
      <alignment vertical="center" wrapText="1"/>
    </xf>
    <xf numFmtId="0" fontId="9" fillId="0" borderId="4" xfId="0" applyFont="1" applyBorder="1" applyAlignment="1">
      <alignment vertical="center" wrapText="1"/>
    </xf>
    <xf numFmtId="0" fontId="20" fillId="0" borderId="0" xfId="0" applyFont="1" applyAlignment="1">
      <alignment horizontal="center" vertical="center" wrapText="1"/>
    </xf>
    <xf numFmtId="0" fontId="21" fillId="0" borderId="0" xfId="0" applyFont="1" applyAlignment="1">
      <alignment horizontal="center" vertical="center" wrapText="1"/>
    </xf>
    <xf numFmtId="0" fontId="11" fillId="2" borderId="2" xfId="0" applyFont="1" applyFill="1" applyBorder="1" applyAlignment="1">
      <alignment vertic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3"/>
  <sheetViews>
    <sheetView tabSelected="1" view="pageBreakPreview" topLeftCell="B1" zoomScale="88" zoomScaleNormal="90" zoomScaleSheetLayoutView="88" workbookViewId="0">
      <selection activeCell="N19" sqref="N19"/>
    </sheetView>
  </sheetViews>
  <sheetFormatPr defaultRowHeight="14.4" x14ac:dyDescent="0.3"/>
  <cols>
    <col min="1" max="1" width="14.33203125" customWidth="1"/>
    <col min="2" max="2" width="14.109375" customWidth="1"/>
    <col min="5" max="5" width="7.33203125" customWidth="1"/>
    <col min="6" max="6" width="2.6640625" customWidth="1"/>
    <col min="7" max="7" width="30.44140625" customWidth="1"/>
    <col min="9" max="9" width="9.5546875" customWidth="1"/>
    <col min="10" max="10" width="21" customWidth="1"/>
    <col min="11" max="11" width="14.44140625" bestFit="1" customWidth="1"/>
  </cols>
  <sheetData>
    <row r="1" spans="1:15" ht="18" x14ac:dyDescent="0.35">
      <c r="A1" s="1"/>
      <c r="B1" s="1"/>
      <c r="C1" s="1"/>
      <c r="D1" s="1"/>
      <c r="E1" s="64" t="s">
        <v>72</v>
      </c>
      <c r="F1" s="65"/>
      <c r="G1" s="65"/>
      <c r="H1" s="65"/>
      <c r="I1" s="65"/>
      <c r="J1" s="1"/>
      <c r="K1" s="1"/>
      <c r="L1" s="1"/>
      <c r="M1" s="1"/>
      <c r="N1" s="1"/>
      <c r="O1" s="1"/>
    </row>
    <row r="2" spans="1:15" ht="15" customHeight="1" x14ac:dyDescent="0.35">
      <c r="A2" s="1"/>
      <c r="B2" s="1"/>
      <c r="C2" s="1"/>
      <c r="D2" s="1"/>
      <c r="E2" s="69" t="s">
        <v>44</v>
      </c>
      <c r="F2" s="70"/>
      <c r="G2" s="70"/>
      <c r="H2" s="70"/>
      <c r="I2" s="70"/>
      <c r="J2" s="1"/>
      <c r="K2" s="1"/>
      <c r="L2" s="1"/>
      <c r="M2" s="1"/>
      <c r="N2" s="1"/>
      <c r="O2" s="1"/>
    </row>
    <row r="3" spans="1:15" ht="16.95" customHeight="1" x14ac:dyDescent="0.35">
      <c r="A3" s="1"/>
      <c r="B3" s="1"/>
      <c r="C3" s="1"/>
      <c r="D3" s="1"/>
      <c r="E3" s="1"/>
      <c r="F3" s="1"/>
      <c r="G3" s="13" t="s">
        <v>39</v>
      </c>
      <c r="H3" s="1"/>
      <c r="I3" s="1"/>
      <c r="J3" s="1"/>
      <c r="K3" s="1"/>
      <c r="L3" s="1"/>
      <c r="M3" s="1"/>
      <c r="N3" s="1"/>
      <c r="O3" s="1"/>
    </row>
    <row r="4" spans="1:15" ht="25.95" customHeight="1" x14ac:dyDescent="0.35">
      <c r="A4" s="71" t="s">
        <v>40</v>
      </c>
      <c r="B4" s="72"/>
      <c r="C4" s="72"/>
      <c r="D4" s="72"/>
      <c r="E4" s="72"/>
      <c r="F4" s="72"/>
      <c r="G4" s="72"/>
      <c r="H4" s="72"/>
      <c r="I4" s="72"/>
      <c r="J4" s="1"/>
      <c r="K4" s="1"/>
      <c r="L4" s="1"/>
      <c r="M4" s="1"/>
      <c r="N4" s="1"/>
      <c r="O4" s="1"/>
    </row>
    <row r="5" spans="1:15" ht="26.4" customHeight="1" x14ac:dyDescent="0.35">
      <c r="A5" s="73" t="s">
        <v>27</v>
      </c>
      <c r="B5" s="74"/>
      <c r="C5" s="1"/>
      <c r="D5" s="1"/>
      <c r="E5" s="1"/>
      <c r="F5" s="1"/>
      <c r="G5" s="1"/>
      <c r="H5" s="1"/>
      <c r="I5" s="1"/>
      <c r="J5" s="1"/>
      <c r="K5" s="1"/>
      <c r="L5" s="1"/>
      <c r="M5" s="1"/>
      <c r="N5" s="1"/>
      <c r="O5" s="1"/>
    </row>
    <row r="6" spans="1:15" ht="12" customHeight="1" x14ac:dyDescent="0.35">
      <c r="A6" s="75" t="s">
        <v>0</v>
      </c>
      <c r="B6" s="76"/>
      <c r="C6" s="1"/>
      <c r="D6" s="1"/>
      <c r="E6" s="1"/>
      <c r="F6" s="1"/>
      <c r="G6" s="1"/>
      <c r="H6" s="1"/>
      <c r="I6" s="1"/>
      <c r="J6" s="1"/>
      <c r="K6" s="1"/>
      <c r="L6" s="1"/>
      <c r="M6" s="1"/>
      <c r="N6" s="1"/>
      <c r="O6" s="1"/>
    </row>
    <row r="7" spans="1:15" ht="31.2" customHeight="1" x14ac:dyDescent="0.35">
      <c r="A7" s="77" t="s">
        <v>1</v>
      </c>
      <c r="B7" s="78"/>
      <c r="C7" s="78"/>
      <c r="D7" s="78"/>
      <c r="E7" s="78"/>
      <c r="F7" s="78"/>
      <c r="G7" s="78"/>
      <c r="H7" s="78"/>
      <c r="I7" s="78"/>
      <c r="J7" s="1"/>
      <c r="K7" s="1"/>
      <c r="L7" s="1"/>
      <c r="M7" s="1"/>
      <c r="N7" s="1"/>
      <c r="O7" s="1"/>
    </row>
    <row r="8" spans="1:15" ht="14.4" customHeight="1" x14ac:dyDescent="0.35">
      <c r="A8" s="1"/>
      <c r="B8" s="1"/>
      <c r="C8" s="1"/>
      <c r="D8" s="1"/>
      <c r="E8" s="1"/>
      <c r="F8" s="1"/>
      <c r="G8" s="1"/>
      <c r="H8" s="1"/>
      <c r="I8" s="5" t="s">
        <v>2</v>
      </c>
      <c r="J8" s="1"/>
      <c r="K8" s="1"/>
      <c r="L8" s="1"/>
      <c r="M8" s="1"/>
      <c r="N8" s="1"/>
      <c r="O8" s="1"/>
    </row>
    <row r="9" spans="1:15" ht="75.599999999999994" customHeight="1" x14ac:dyDescent="0.35">
      <c r="A9" s="11" t="s">
        <v>3</v>
      </c>
      <c r="B9" s="79" t="s">
        <v>4</v>
      </c>
      <c r="C9" s="80"/>
      <c r="D9" s="80"/>
      <c r="E9" s="80"/>
      <c r="F9" s="80"/>
      <c r="G9" s="81"/>
      <c r="H9" s="54" t="s">
        <v>5</v>
      </c>
      <c r="I9" s="55"/>
      <c r="J9" s="1"/>
      <c r="K9" s="1"/>
      <c r="L9" s="1"/>
      <c r="M9" s="1"/>
      <c r="N9" s="1"/>
      <c r="O9" s="1"/>
    </row>
    <row r="10" spans="1:15" ht="13.95" customHeight="1" x14ac:dyDescent="0.35">
      <c r="A10" s="9">
        <v>1</v>
      </c>
      <c r="B10" s="47">
        <v>2</v>
      </c>
      <c r="C10" s="48"/>
      <c r="D10" s="48"/>
      <c r="E10" s="48"/>
      <c r="F10" s="48"/>
      <c r="G10" s="49"/>
      <c r="H10" s="50">
        <v>3</v>
      </c>
      <c r="I10" s="51"/>
      <c r="J10" s="1"/>
      <c r="K10" s="1"/>
      <c r="L10" s="1"/>
      <c r="M10" s="1"/>
      <c r="N10" s="1"/>
      <c r="O10" s="1"/>
    </row>
    <row r="11" spans="1:15" ht="22.95" customHeight="1" x14ac:dyDescent="0.35">
      <c r="A11" s="66" t="s">
        <v>7</v>
      </c>
      <c r="B11" s="67"/>
      <c r="C11" s="67"/>
      <c r="D11" s="67"/>
      <c r="E11" s="67"/>
      <c r="F11" s="67"/>
      <c r="G11" s="67"/>
      <c r="H11" s="67"/>
      <c r="I11" s="68"/>
      <c r="J11" s="1"/>
      <c r="K11" s="1"/>
      <c r="L11" s="1"/>
      <c r="M11" s="1"/>
      <c r="N11" s="1"/>
      <c r="O11" s="1"/>
    </row>
    <row r="12" spans="1:15" ht="94.95" customHeight="1" x14ac:dyDescent="0.35">
      <c r="A12" s="7">
        <v>41032800</v>
      </c>
      <c r="B12" s="40" t="s">
        <v>64</v>
      </c>
      <c r="C12" s="41"/>
      <c r="D12" s="41"/>
      <c r="E12" s="41"/>
      <c r="F12" s="41"/>
      <c r="G12" s="42"/>
      <c r="H12" s="43">
        <f>H13</f>
        <v>60100300</v>
      </c>
      <c r="I12" s="44"/>
      <c r="J12" s="1"/>
      <c r="K12" s="1"/>
      <c r="L12" s="1"/>
      <c r="M12" s="1"/>
      <c r="N12" s="1"/>
      <c r="O12" s="1"/>
    </row>
    <row r="13" spans="1:15" ht="22.95" customHeight="1" x14ac:dyDescent="0.35">
      <c r="A13" s="15">
        <v>9900000000</v>
      </c>
      <c r="B13" s="27" t="s">
        <v>9</v>
      </c>
      <c r="C13" s="45"/>
      <c r="D13" s="45"/>
      <c r="E13" s="45"/>
      <c r="F13" s="45"/>
      <c r="G13" s="46"/>
      <c r="H13" s="32">
        <f>60100300</f>
        <v>60100300</v>
      </c>
      <c r="I13" s="33"/>
      <c r="J13" s="1"/>
      <c r="K13" s="1"/>
      <c r="L13" s="1"/>
      <c r="M13" s="1"/>
      <c r="N13" s="1"/>
      <c r="O13" s="1"/>
    </row>
    <row r="14" spans="1:15" ht="22.95" customHeight="1" x14ac:dyDescent="0.35">
      <c r="A14" s="7">
        <v>41033900</v>
      </c>
      <c r="B14" s="40" t="s">
        <v>45</v>
      </c>
      <c r="C14" s="41"/>
      <c r="D14" s="41"/>
      <c r="E14" s="41"/>
      <c r="F14" s="41"/>
      <c r="G14" s="42"/>
      <c r="H14" s="43">
        <f>H15</f>
        <v>793078400</v>
      </c>
      <c r="I14" s="44"/>
      <c r="J14" s="1"/>
      <c r="K14" s="1"/>
      <c r="L14" s="1"/>
      <c r="M14" s="1"/>
      <c r="N14" s="1"/>
      <c r="O14" s="1"/>
    </row>
    <row r="15" spans="1:15" ht="22.95" customHeight="1" x14ac:dyDescent="0.35">
      <c r="A15" s="15">
        <v>9900000000</v>
      </c>
      <c r="B15" s="27" t="s">
        <v>9</v>
      </c>
      <c r="C15" s="45"/>
      <c r="D15" s="45"/>
      <c r="E15" s="45"/>
      <c r="F15" s="45"/>
      <c r="G15" s="46"/>
      <c r="H15" s="32">
        <f>793078400</f>
        <v>793078400</v>
      </c>
      <c r="I15" s="33"/>
      <c r="J15" s="1"/>
      <c r="K15" s="1"/>
      <c r="L15" s="1"/>
      <c r="M15" s="1"/>
      <c r="N15" s="1"/>
      <c r="O15" s="1"/>
    </row>
    <row r="16" spans="1:15" ht="36.6" customHeight="1" x14ac:dyDescent="0.35">
      <c r="A16" s="7">
        <v>41035400</v>
      </c>
      <c r="B16" s="40" t="s">
        <v>51</v>
      </c>
      <c r="C16" s="41"/>
      <c r="D16" s="41"/>
      <c r="E16" s="41"/>
      <c r="F16" s="41"/>
      <c r="G16" s="42"/>
      <c r="H16" s="43">
        <f>H17</f>
        <v>3520900</v>
      </c>
      <c r="I16" s="44"/>
      <c r="J16" s="1"/>
      <c r="K16" s="1"/>
      <c r="L16" s="1"/>
      <c r="M16" s="1"/>
      <c r="N16" s="1"/>
      <c r="O16" s="1"/>
    </row>
    <row r="17" spans="1:15" ht="22.95" customHeight="1" x14ac:dyDescent="0.35">
      <c r="A17" s="15">
        <v>9900000000</v>
      </c>
      <c r="B17" s="27" t="s">
        <v>9</v>
      </c>
      <c r="C17" s="45"/>
      <c r="D17" s="45"/>
      <c r="E17" s="45"/>
      <c r="F17" s="45"/>
      <c r="G17" s="46"/>
      <c r="H17" s="32">
        <v>3520900</v>
      </c>
      <c r="I17" s="33"/>
      <c r="J17" s="1"/>
      <c r="K17" s="1"/>
      <c r="L17" s="1"/>
      <c r="M17" s="1"/>
      <c r="N17" s="1"/>
      <c r="O17" s="1"/>
    </row>
    <row r="18" spans="1:15" ht="55.95" customHeight="1" x14ac:dyDescent="0.35">
      <c r="A18" s="7">
        <v>41036000</v>
      </c>
      <c r="B18" s="40" t="s">
        <v>58</v>
      </c>
      <c r="C18" s="62"/>
      <c r="D18" s="62"/>
      <c r="E18" s="62"/>
      <c r="F18" s="62"/>
      <c r="G18" s="63"/>
      <c r="H18" s="43">
        <f>H22</f>
        <v>31471200</v>
      </c>
      <c r="I18" s="44"/>
      <c r="J18" s="1"/>
      <c r="K18" s="1"/>
      <c r="L18" s="1"/>
      <c r="M18" s="1"/>
      <c r="N18" s="1"/>
      <c r="O18" s="1"/>
    </row>
    <row r="19" spans="1:15" ht="21" customHeight="1" x14ac:dyDescent="0.35">
      <c r="A19" s="7"/>
      <c r="B19" s="40" t="s">
        <v>59</v>
      </c>
      <c r="C19" s="41"/>
      <c r="D19" s="41"/>
      <c r="E19" s="41"/>
      <c r="F19" s="41"/>
      <c r="G19" s="42"/>
      <c r="H19" s="43"/>
      <c r="I19" s="44"/>
      <c r="J19" s="1"/>
      <c r="K19" s="1"/>
      <c r="L19" s="1"/>
      <c r="M19" s="1"/>
      <c r="N19" s="1"/>
      <c r="O19" s="1"/>
    </row>
    <row r="20" spans="1:15" ht="115.2" customHeight="1" x14ac:dyDescent="0.35">
      <c r="A20" s="7"/>
      <c r="B20" s="40" t="s">
        <v>56</v>
      </c>
      <c r="C20" s="41"/>
      <c r="D20" s="41"/>
      <c r="E20" s="41"/>
      <c r="F20" s="41"/>
      <c r="G20" s="42"/>
      <c r="H20" s="43">
        <v>21471200</v>
      </c>
      <c r="I20" s="44"/>
      <c r="J20" s="1"/>
      <c r="K20" s="1"/>
      <c r="L20" s="1"/>
      <c r="M20" s="1"/>
      <c r="N20" s="1"/>
      <c r="O20" s="1"/>
    </row>
    <row r="21" spans="1:15" ht="81.599999999999994" customHeight="1" x14ac:dyDescent="0.35">
      <c r="A21" s="15"/>
      <c r="B21" s="40" t="s">
        <v>57</v>
      </c>
      <c r="C21" s="41"/>
      <c r="D21" s="41"/>
      <c r="E21" s="41"/>
      <c r="F21" s="41"/>
      <c r="G21" s="42"/>
      <c r="H21" s="43">
        <v>10000000</v>
      </c>
      <c r="I21" s="44"/>
      <c r="J21" s="1"/>
      <c r="K21" s="1"/>
      <c r="L21" s="1"/>
      <c r="M21" s="1"/>
      <c r="N21" s="1"/>
      <c r="O21" s="1"/>
    </row>
    <row r="22" spans="1:15" ht="27.6" customHeight="1" x14ac:dyDescent="0.35">
      <c r="A22" s="15">
        <v>9900000000</v>
      </c>
      <c r="B22" s="27" t="s">
        <v>9</v>
      </c>
      <c r="C22" s="45"/>
      <c r="D22" s="45"/>
      <c r="E22" s="45"/>
      <c r="F22" s="45"/>
      <c r="G22" s="46"/>
      <c r="H22" s="32">
        <f>H20+H21</f>
        <v>31471200</v>
      </c>
      <c r="I22" s="33"/>
      <c r="J22" s="1"/>
      <c r="K22" s="1"/>
      <c r="L22" s="1"/>
      <c r="M22" s="1"/>
      <c r="N22" s="1"/>
      <c r="O22" s="1"/>
    </row>
    <row r="23" spans="1:15" ht="36.6" customHeight="1" x14ac:dyDescent="0.35">
      <c r="A23" s="7">
        <v>41036300</v>
      </c>
      <c r="B23" s="40" t="s">
        <v>52</v>
      </c>
      <c r="C23" s="41"/>
      <c r="D23" s="41"/>
      <c r="E23" s="41"/>
      <c r="F23" s="41"/>
      <c r="G23" s="42"/>
      <c r="H23" s="43">
        <f>H24</f>
        <v>58371100</v>
      </c>
      <c r="I23" s="44"/>
      <c r="J23" s="1"/>
      <c r="K23" s="1"/>
      <c r="L23" s="1"/>
      <c r="M23" s="1"/>
      <c r="N23" s="1"/>
      <c r="O23" s="1"/>
    </row>
    <row r="24" spans="1:15" ht="27.6" customHeight="1" x14ac:dyDescent="0.35">
      <c r="A24" s="15">
        <v>9900000000</v>
      </c>
      <c r="B24" s="27" t="s">
        <v>9</v>
      </c>
      <c r="C24" s="45"/>
      <c r="D24" s="45"/>
      <c r="E24" s="45"/>
      <c r="F24" s="45"/>
      <c r="G24" s="46"/>
      <c r="H24" s="32">
        <f>58371100</f>
        <v>58371100</v>
      </c>
      <c r="I24" s="33"/>
      <c r="J24" s="1"/>
      <c r="K24" s="1"/>
      <c r="L24" s="1"/>
      <c r="M24" s="1"/>
      <c r="N24" s="1"/>
      <c r="O24" s="1"/>
    </row>
    <row r="25" spans="1:15" ht="13.2" customHeight="1" x14ac:dyDescent="0.35">
      <c r="A25" s="16">
        <v>1</v>
      </c>
      <c r="B25" s="47">
        <v>2</v>
      </c>
      <c r="C25" s="48"/>
      <c r="D25" s="48"/>
      <c r="E25" s="48"/>
      <c r="F25" s="48"/>
      <c r="G25" s="49"/>
      <c r="H25" s="50">
        <v>3</v>
      </c>
      <c r="I25" s="51"/>
      <c r="J25" s="1"/>
      <c r="K25" s="1"/>
      <c r="L25" s="1"/>
      <c r="M25" s="1"/>
      <c r="N25" s="1"/>
      <c r="O25" s="1"/>
    </row>
    <row r="26" spans="1:15" ht="27.6" customHeight="1" x14ac:dyDescent="0.35">
      <c r="A26" s="17">
        <v>41040400</v>
      </c>
      <c r="B26" s="22" t="s">
        <v>67</v>
      </c>
      <c r="C26" s="23"/>
      <c r="D26" s="23"/>
      <c r="E26" s="23"/>
      <c r="F26" s="23"/>
      <c r="G26" s="24"/>
      <c r="H26" s="25">
        <f>H27</f>
        <v>30689151.059999999</v>
      </c>
      <c r="I26" s="26"/>
      <c r="J26" s="1"/>
      <c r="K26" s="1"/>
      <c r="L26" s="1"/>
      <c r="M26" s="1"/>
      <c r="N26" s="1"/>
      <c r="O26" s="1"/>
    </row>
    <row r="27" spans="1:15" ht="28.2" customHeight="1" x14ac:dyDescent="0.35">
      <c r="A27" s="18" t="s">
        <v>28</v>
      </c>
      <c r="B27" s="27" t="s">
        <v>11</v>
      </c>
      <c r="C27" s="28"/>
      <c r="D27" s="28"/>
      <c r="E27" s="28"/>
      <c r="F27" s="28"/>
      <c r="G27" s="29"/>
      <c r="H27" s="30">
        <f>186901.32+30000000+502249.74</f>
        <v>30689151.059999999</v>
      </c>
      <c r="I27" s="31"/>
      <c r="J27" s="1"/>
      <c r="K27" s="1"/>
      <c r="L27" s="1"/>
      <c r="M27" s="1"/>
      <c r="N27" s="1"/>
      <c r="O27" s="1"/>
    </row>
    <row r="28" spans="1:15" ht="98.4" customHeight="1" x14ac:dyDescent="0.35">
      <c r="A28" s="7">
        <v>41050900</v>
      </c>
      <c r="B28" s="40" t="s">
        <v>63</v>
      </c>
      <c r="C28" s="41"/>
      <c r="D28" s="41"/>
      <c r="E28" s="41"/>
      <c r="F28" s="41"/>
      <c r="G28" s="42"/>
      <c r="H28" s="43">
        <f>H29</f>
        <v>345168</v>
      </c>
      <c r="I28" s="44"/>
      <c r="J28" s="1"/>
      <c r="K28" s="1"/>
      <c r="L28" s="1"/>
      <c r="M28" s="1"/>
      <c r="N28" s="1"/>
      <c r="O28" s="1"/>
    </row>
    <row r="29" spans="1:15" ht="30.6" customHeight="1" x14ac:dyDescent="0.35">
      <c r="A29" s="12" t="s">
        <v>28</v>
      </c>
      <c r="B29" s="27" t="s">
        <v>11</v>
      </c>
      <c r="C29" s="28"/>
      <c r="D29" s="28"/>
      <c r="E29" s="28"/>
      <c r="F29" s="28"/>
      <c r="G29" s="29"/>
      <c r="H29" s="30">
        <f>345168</f>
        <v>345168</v>
      </c>
      <c r="I29" s="31"/>
      <c r="J29" s="1"/>
      <c r="K29" s="1"/>
      <c r="L29" s="1"/>
      <c r="M29" s="1"/>
      <c r="N29" s="1"/>
      <c r="O29" s="1"/>
    </row>
    <row r="30" spans="1:15" ht="33" customHeight="1" x14ac:dyDescent="0.35">
      <c r="A30" s="7">
        <v>41051000</v>
      </c>
      <c r="B30" s="22" t="s">
        <v>46</v>
      </c>
      <c r="C30" s="60" t="s">
        <v>46</v>
      </c>
      <c r="D30" s="60" t="s">
        <v>46</v>
      </c>
      <c r="E30" s="60" t="s">
        <v>46</v>
      </c>
      <c r="F30" s="60" t="s">
        <v>46</v>
      </c>
      <c r="G30" s="61" t="s">
        <v>46</v>
      </c>
      <c r="H30" s="25">
        <f>H33</f>
        <v>5805424</v>
      </c>
      <c r="I30" s="26"/>
      <c r="J30" s="1"/>
      <c r="K30" s="1"/>
      <c r="L30" s="1"/>
      <c r="M30" s="1"/>
      <c r="N30" s="1"/>
      <c r="O30" s="1"/>
    </row>
    <row r="31" spans="1:15" ht="25.2" customHeight="1" x14ac:dyDescent="0.35">
      <c r="A31" s="7"/>
      <c r="B31" s="22" t="s">
        <v>47</v>
      </c>
      <c r="C31" s="23"/>
      <c r="D31" s="23"/>
      <c r="E31" s="23"/>
      <c r="F31" s="23"/>
      <c r="G31" s="24"/>
      <c r="H31" s="25">
        <f>1360489+2173432</f>
        <v>3533921</v>
      </c>
      <c r="I31" s="26"/>
      <c r="J31" s="1"/>
      <c r="K31" s="1"/>
      <c r="L31" s="1"/>
      <c r="M31" s="1"/>
      <c r="N31" s="1"/>
      <c r="O31" s="1"/>
    </row>
    <row r="32" spans="1:15" ht="25.2" customHeight="1" x14ac:dyDescent="0.35">
      <c r="A32" s="7"/>
      <c r="B32" s="22" t="s">
        <v>62</v>
      </c>
      <c r="C32" s="23"/>
      <c r="D32" s="23"/>
      <c r="E32" s="23"/>
      <c r="F32" s="23"/>
      <c r="G32" s="24"/>
      <c r="H32" s="25">
        <f>1173434+508576+589493</f>
        <v>2271503</v>
      </c>
      <c r="I32" s="26"/>
      <c r="J32" s="1"/>
      <c r="K32" s="1"/>
      <c r="L32" s="1"/>
      <c r="M32" s="1"/>
      <c r="N32" s="1"/>
      <c r="O32" s="1"/>
    </row>
    <row r="33" spans="1:15" ht="21" customHeight="1" x14ac:dyDescent="0.35">
      <c r="A33" s="12" t="s">
        <v>28</v>
      </c>
      <c r="B33" s="27" t="s">
        <v>11</v>
      </c>
      <c r="C33" s="28"/>
      <c r="D33" s="28"/>
      <c r="E33" s="28"/>
      <c r="F33" s="28"/>
      <c r="G33" s="29"/>
      <c r="H33" s="30">
        <f>H31+H32</f>
        <v>5805424</v>
      </c>
      <c r="I33" s="31"/>
      <c r="J33" s="1"/>
      <c r="K33" s="1"/>
      <c r="L33" s="1"/>
      <c r="M33" s="1"/>
      <c r="N33" s="1"/>
      <c r="O33" s="1"/>
    </row>
    <row r="34" spans="1:15" ht="22.2" customHeight="1" x14ac:dyDescent="0.35">
      <c r="A34" s="7">
        <v>41053900</v>
      </c>
      <c r="B34" s="22" t="s">
        <v>48</v>
      </c>
      <c r="C34" s="23"/>
      <c r="D34" s="23"/>
      <c r="E34" s="23"/>
      <c r="F34" s="23"/>
      <c r="G34" s="24"/>
      <c r="H34" s="25">
        <f>H35</f>
        <v>783840</v>
      </c>
      <c r="I34" s="26"/>
      <c r="J34" s="1"/>
      <c r="K34" s="1"/>
      <c r="L34" s="1"/>
      <c r="M34" s="1"/>
      <c r="N34" s="1"/>
      <c r="O34" s="1"/>
    </row>
    <row r="35" spans="1:15" ht="58.2" customHeight="1" x14ac:dyDescent="0.35">
      <c r="A35" s="7"/>
      <c r="B35" s="22" t="s">
        <v>50</v>
      </c>
      <c r="C35" s="23"/>
      <c r="D35" s="23"/>
      <c r="E35" s="23"/>
      <c r="F35" s="23"/>
      <c r="G35" s="24"/>
      <c r="H35" s="25">
        <f>H36</f>
        <v>783840</v>
      </c>
      <c r="I35" s="26"/>
      <c r="J35" s="1"/>
      <c r="K35" s="1"/>
      <c r="L35" s="1"/>
      <c r="M35" s="1"/>
      <c r="N35" s="1"/>
      <c r="O35" s="1"/>
    </row>
    <row r="36" spans="1:15" ht="22.95" customHeight="1" x14ac:dyDescent="0.35">
      <c r="A36" s="12" t="s">
        <v>28</v>
      </c>
      <c r="B36" s="27" t="s">
        <v>11</v>
      </c>
      <c r="C36" s="45"/>
      <c r="D36" s="45"/>
      <c r="E36" s="45"/>
      <c r="F36" s="45"/>
      <c r="G36" s="46"/>
      <c r="H36" s="32">
        <f>630752+153088</f>
        <v>783840</v>
      </c>
      <c r="I36" s="33"/>
      <c r="J36" s="1"/>
      <c r="K36" s="1"/>
      <c r="L36" s="1"/>
      <c r="M36" s="1"/>
      <c r="N36" s="1"/>
      <c r="O36" s="1"/>
    </row>
    <row r="37" spans="1:15" ht="55.2" customHeight="1" x14ac:dyDescent="0.35">
      <c r="A37" s="17">
        <v>41057700</v>
      </c>
      <c r="B37" s="22" t="s">
        <v>69</v>
      </c>
      <c r="C37" s="60"/>
      <c r="D37" s="60"/>
      <c r="E37" s="60"/>
      <c r="F37" s="60"/>
      <c r="G37" s="61"/>
      <c r="H37" s="25">
        <f>H38</f>
        <v>140544</v>
      </c>
      <c r="I37" s="26"/>
      <c r="J37" s="1"/>
      <c r="K37" s="1"/>
      <c r="L37" s="1"/>
      <c r="M37" s="1"/>
      <c r="N37" s="1"/>
      <c r="O37" s="1"/>
    </row>
    <row r="38" spans="1:15" ht="22.95" customHeight="1" x14ac:dyDescent="0.35">
      <c r="A38" s="18" t="s">
        <v>28</v>
      </c>
      <c r="B38" s="27" t="s">
        <v>11</v>
      </c>
      <c r="C38" s="28"/>
      <c r="D38" s="28"/>
      <c r="E38" s="28"/>
      <c r="F38" s="28"/>
      <c r="G38" s="29"/>
      <c r="H38" s="30">
        <f>140544</f>
        <v>140544</v>
      </c>
      <c r="I38" s="31"/>
      <c r="J38" s="1"/>
      <c r="K38" s="1"/>
      <c r="L38" s="1"/>
      <c r="M38" s="1"/>
      <c r="N38" s="1"/>
      <c r="O38" s="1"/>
    </row>
    <row r="39" spans="1:15" ht="85.8" customHeight="1" x14ac:dyDescent="0.35">
      <c r="A39" s="7">
        <v>41059300</v>
      </c>
      <c r="B39" s="22" t="s">
        <v>61</v>
      </c>
      <c r="C39" s="60" t="s">
        <v>46</v>
      </c>
      <c r="D39" s="60" t="s">
        <v>46</v>
      </c>
      <c r="E39" s="60" t="s">
        <v>46</v>
      </c>
      <c r="F39" s="60" t="s">
        <v>46</v>
      </c>
      <c r="G39" s="61" t="s">
        <v>46</v>
      </c>
      <c r="H39" s="25">
        <f>H40</f>
        <v>737160</v>
      </c>
      <c r="I39" s="26"/>
      <c r="J39" s="1"/>
      <c r="K39" s="1"/>
      <c r="L39" s="1"/>
      <c r="M39" s="1"/>
      <c r="N39" s="1"/>
      <c r="O39" s="1"/>
    </row>
    <row r="40" spans="1:15" ht="22.95" customHeight="1" x14ac:dyDescent="0.35">
      <c r="A40" s="12" t="s">
        <v>28</v>
      </c>
      <c r="B40" s="27" t="s">
        <v>11</v>
      </c>
      <c r="C40" s="45"/>
      <c r="D40" s="45"/>
      <c r="E40" s="45"/>
      <c r="F40" s="45"/>
      <c r="G40" s="46"/>
      <c r="H40" s="32">
        <f>737160</f>
        <v>737160</v>
      </c>
      <c r="I40" s="33"/>
      <c r="J40" s="1"/>
      <c r="K40" s="1"/>
      <c r="L40" s="1"/>
      <c r="M40" s="1"/>
      <c r="N40" s="1"/>
      <c r="O40" s="1"/>
    </row>
    <row r="41" spans="1:15" ht="21" customHeight="1" x14ac:dyDescent="0.35">
      <c r="A41" s="85" t="s">
        <v>26</v>
      </c>
      <c r="B41" s="86"/>
      <c r="C41" s="86"/>
      <c r="D41" s="86"/>
      <c r="E41" s="86"/>
      <c r="F41" s="86"/>
      <c r="G41" s="86"/>
      <c r="H41" s="86"/>
      <c r="I41" s="87"/>
      <c r="J41" s="1"/>
      <c r="K41" s="1"/>
      <c r="L41" s="1"/>
      <c r="M41" s="1"/>
      <c r="N41" s="1"/>
      <c r="O41" s="1"/>
    </row>
    <row r="42" spans="1:15" ht="21" customHeight="1" x14ac:dyDescent="0.35">
      <c r="A42" s="7">
        <v>41053900</v>
      </c>
      <c r="B42" s="22" t="s">
        <v>48</v>
      </c>
      <c r="C42" s="23"/>
      <c r="D42" s="23"/>
      <c r="E42" s="23"/>
      <c r="F42" s="23"/>
      <c r="G42" s="24"/>
      <c r="H42" s="25">
        <f>H43+H45</f>
        <v>188800000</v>
      </c>
      <c r="I42" s="26"/>
      <c r="J42" s="1"/>
      <c r="K42" s="1"/>
      <c r="L42" s="1"/>
      <c r="M42" s="1"/>
      <c r="N42" s="1"/>
      <c r="O42" s="1"/>
    </row>
    <row r="43" spans="1:15" ht="71.400000000000006" customHeight="1" x14ac:dyDescent="0.35">
      <c r="A43" s="7"/>
      <c r="B43" s="22" t="s">
        <v>49</v>
      </c>
      <c r="C43" s="23"/>
      <c r="D43" s="23"/>
      <c r="E43" s="23"/>
      <c r="F43" s="23"/>
      <c r="G43" s="24"/>
      <c r="H43" s="25">
        <f>H44</f>
        <v>160000000</v>
      </c>
      <c r="I43" s="26"/>
      <c r="J43" s="1"/>
      <c r="K43" s="1"/>
      <c r="L43" s="1"/>
      <c r="M43" s="1"/>
      <c r="N43" s="1"/>
      <c r="O43" s="1"/>
    </row>
    <row r="44" spans="1:15" ht="21" customHeight="1" x14ac:dyDescent="0.35">
      <c r="A44" s="12" t="s">
        <v>28</v>
      </c>
      <c r="B44" s="27" t="s">
        <v>11</v>
      </c>
      <c r="C44" s="45"/>
      <c r="D44" s="45"/>
      <c r="E44" s="45"/>
      <c r="F44" s="45"/>
      <c r="G44" s="46"/>
      <c r="H44" s="32">
        <f>160000000</f>
        <v>160000000</v>
      </c>
      <c r="I44" s="33"/>
      <c r="J44" s="1"/>
      <c r="K44" s="1"/>
      <c r="L44" s="1"/>
      <c r="M44" s="1"/>
      <c r="N44" s="1"/>
      <c r="O44" s="1"/>
    </row>
    <row r="45" spans="1:15" ht="40.799999999999997" customHeight="1" x14ac:dyDescent="0.35">
      <c r="A45" s="7"/>
      <c r="B45" s="22" t="s">
        <v>68</v>
      </c>
      <c r="C45" s="23"/>
      <c r="D45" s="23"/>
      <c r="E45" s="23"/>
      <c r="F45" s="23"/>
      <c r="G45" s="24"/>
      <c r="H45" s="25">
        <f>H46</f>
        <v>28800000</v>
      </c>
      <c r="I45" s="26"/>
      <c r="J45" s="1"/>
      <c r="K45" s="1"/>
      <c r="L45" s="1"/>
      <c r="M45" s="1"/>
      <c r="N45" s="1"/>
      <c r="O45" s="1"/>
    </row>
    <row r="46" spans="1:15" ht="25.2" customHeight="1" x14ac:dyDescent="0.35">
      <c r="A46" s="12" t="s">
        <v>28</v>
      </c>
      <c r="B46" s="27" t="s">
        <v>11</v>
      </c>
      <c r="C46" s="45"/>
      <c r="D46" s="45"/>
      <c r="E46" s="45"/>
      <c r="F46" s="45"/>
      <c r="G46" s="46"/>
      <c r="H46" s="32">
        <f>28800000</f>
        <v>28800000</v>
      </c>
      <c r="I46" s="33"/>
      <c r="J46" s="1"/>
      <c r="K46" s="1"/>
      <c r="L46" s="1"/>
      <c r="M46" s="1"/>
      <c r="N46" s="1"/>
      <c r="O46" s="1"/>
    </row>
    <row r="47" spans="1:15" ht="30" customHeight="1" x14ac:dyDescent="0.35">
      <c r="A47" s="7"/>
      <c r="B47" s="94" t="s">
        <v>38</v>
      </c>
      <c r="C47" s="95"/>
      <c r="D47" s="95"/>
      <c r="E47" s="95"/>
      <c r="F47" s="95"/>
      <c r="G47" s="96"/>
      <c r="H47" s="58">
        <f>H48+H49</f>
        <v>1173843187.0599999</v>
      </c>
      <c r="I47" s="59"/>
      <c r="J47" s="1"/>
      <c r="K47" s="1"/>
      <c r="L47" s="1"/>
      <c r="M47" s="1"/>
      <c r="N47" s="1"/>
      <c r="O47" s="1"/>
    </row>
    <row r="48" spans="1:15" ht="30.6" customHeight="1" x14ac:dyDescent="0.35">
      <c r="A48" s="7"/>
      <c r="B48" s="40" t="s">
        <v>14</v>
      </c>
      <c r="C48" s="41"/>
      <c r="D48" s="41"/>
      <c r="E48" s="41"/>
      <c r="F48" s="41"/>
      <c r="G48" s="42"/>
      <c r="H48" s="43">
        <f>H12+H16+H18+H23+H28+H30+H34+H39+H14+H26+H37</f>
        <v>985043187.05999994</v>
      </c>
      <c r="I48" s="44"/>
      <c r="J48" s="1"/>
      <c r="K48" s="1"/>
      <c r="L48" s="1"/>
      <c r="M48" s="1"/>
      <c r="N48" s="1"/>
      <c r="O48" s="1"/>
    </row>
    <row r="49" spans="1:15" ht="33" customHeight="1" x14ac:dyDescent="0.35">
      <c r="A49" s="7"/>
      <c r="B49" s="40" t="s">
        <v>13</v>
      </c>
      <c r="C49" s="41" t="s">
        <v>13</v>
      </c>
      <c r="D49" s="41"/>
      <c r="E49" s="41"/>
      <c r="F49" s="41"/>
      <c r="G49" s="42"/>
      <c r="H49" s="43">
        <f>H42</f>
        <v>188800000</v>
      </c>
      <c r="I49" s="44"/>
      <c r="J49" s="1"/>
      <c r="K49" s="1"/>
      <c r="L49" s="1"/>
      <c r="M49" s="1"/>
      <c r="N49" s="1"/>
      <c r="O49" s="1"/>
    </row>
    <row r="50" spans="1:15" ht="23.4" customHeight="1" x14ac:dyDescent="0.35">
      <c r="A50" s="97" t="s">
        <v>25</v>
      </c>
      <c r="B50" s="98"/>
      <c r="C50" s="98"/>
      <c r="D50" s="98"/>
      <c r="E50" s="98"/>
      <c r="F50" s="98"/>
      <c r="G50" s="98"/>
      <c r="H50" s="98"/>
      <c r="I50" s="98"/>
      <c r="J50" s="1"/>
      <c r="K50" s="1"/>
      <c r="L50" s="1"/>
      <c r="M50" s="1"/>
      <c r="N50" s="1"/>
      <c r="O50" s="1"/>
    </row>
    <row r="51" spans="1:15" ht="14.4" customHeight="1" x14ac:dyDescent="0.35">
      <c r="A51" s="1"/>
      <c r="B51" s="1"/>
      <c r="C51" s="1"/>
      <c r="D51" s="1"/>
      <c r="E51" s="1"/>
      <c r="F51" s="1"/>
      <c r="G51" s="1"/>
      <c r="H51" s="1"/>
      <c r="I51" s="5" t="s">
        <v>2</v>
      </c>
      <c r="J51" s="1"/>
      <c r="K51" s="1"/>
      <c r="L51" s="1"/>
      <c r="M51" s="1"/>
      <c r="N51" s="1"/>
      <c r="O51" s="1"/>
    </row>
    <row r="52" spans="1:15" ht="116.4" customHeight="1" x14ac:dyDescent="0.35">
      <c r="A52" s="11" t="s">
        <v>15</v>
      </c>
      <c r="B52" s="11" t="s">
        <v>24</v>
      </c>
      <c r="C52" s="79" t="s">
        <v>6</v>
      </c>
      <c r="D52" s="80"/>
      <c r="E52" s="80"/>
      <c r="F52" s="80"/>
      <c r="G52" s="81"/>
      <c r="H52" s="54" t="s">
        <v>5</v>
      </c>
      <c r="I52" s="55"/>
      <c r="J52" s="1"/>
      <c r="K52" s="1"/>
      <c r="L52" s="1"/>
      <c r="M52" s="1"/>
      <c r="N52" s="1"/>
      <c r="O52" s="1"/>
    </row>
    <row r="53" spans="1:15" ht="12" customHeight="1" x14ac:dyDescent="0.35">
      <c r="A53" s="10">
        <v>1</v>
      </c>
      <c r="B53" s="10">
        <v>2</v>
      </c>
      <c r="C53" s="82">
        <v>3</v>
      </c>
      <c r="D53" s="83"/>
      <c r="E53" s="83"/>
      <c r="F53" s="83"/>
      <c r="G53" s="84"/>
      <c r="H53" s="92">
        <v>4</v>
      </c>
      <c r="I53" s="93"/>
      <c r="J53" s="1"/>
      <c r="K53" s="1"/>
      <c r="L53" s="1"/>
      <c r="M53" s="1"/>
      <c r="N53" s="1"/>
      <c r="O53" s="1"/>
    </row>
    <row r="54" spans="1:15" ht="21" customHeight="1" x14ac:dyDescent="0.35">
      <c r="A54" s="66" t="s">
        <v>8</v>
      </c>
      <c r="B54" s="67"/>
      <c r="C54" s="67"/>
      <c r="D54" s="67"/>
      <c r="E54" s="67"/>
      <c r="F54" s="67"/>
      <c r="G54" s="67"/>
      <c r="H54" s="67"/>
      <c r="I54" s="68"/>
      <c r="J54" s="1"/>
      <c r="K54" s="1"/>
      <c r="L54" s="1"/>
      <c r="M54" s="1"/>
      <c r="N54" s="1"/>
      <c r="O54" s="1"/>
    </row>
    <row r="55" spans="1:15" ht="21" customHeight="1" x14ac:dyDescent="0.35">
      <c r="A55" s="4">
        <v>3719110</v>
      </c>
      <c r="B55" s="4">
        <v>9110</v>
      </c>
      <c r="C55" s="52" t="s">
        <v>41</v>
      </c>
      <c r="D55" s="53"/>
      <c r="E55" s="53"/>
      <c r="F55" s="53"/>
      <c r="G55" s="53"/>
      <c r="H55" s="43">
        <f>H56</f>
        <v>194172400</v>
      </c>
      <c r="I55" s="44"/>
      <c r="J55" s="1"/>
      <c r="K55" s="1"/>
      <c r="L55" s="1"/>
      <c r="M55" s="1"/>
      <c r="N55" s="1"/>
      <c r="O55" s="1"/>
    </row>
    <row r="56" spans="1:15" ht="26.4" customHeight="1" x14ac:dyDescent="0.35">
      <c r="A56" s="14">
        <v>9900000000</v>
      </c>
      <c r="B56" s="4"/>
      <c r="C56" s="34" t="s">
        <v>9</v>
      </c>
      <c r="D56" s="35"/>
      <c r="E56" s="35"/>
      <c r="F56" s="35"/>
      <c r="G56" s="35"/>
      <c r="H56" s="38">
        <f>182036600+12135800</f>
        <v>194172400</v>
      </c>
      <c r="I56" s="39"/>
      <c r="J56" s="1"/>
      <c r="K56" s="1"/>
      <c r="L56" s="1"/>
      <c r="M56" s="1"/>
      <c r="N56" s="1"/>
      <c r="O56" s="1"/>
    </row>
    <row r="57" spans="1:15" ht="19.2" customHeight="1" x14ac:dyDescent="0.35">
      <c r="A57" s="19">
        <v>3719150</v>
      </c>
      <c r="B57" s="4">
        <v>9150</v>
      </c>
      <c r="C57" s="52" t="s">
        <v>16</v>
      </c>
      <c r="D57" s="53"/>
      <c r="E57" s="53"/>
      <c r="F57" s="53"/>
      <c r="G57" s="53"/>
      <c r="H57" s="43">
        <f>SUM(H58:I64)</f>
        <v>389943900</v>
      </c>
      <c r="I57" s="44"/>
      <c r="J57" s="1"/>
      <c r="K57" s="1"/>
      <c r="L57" s="1"/>
      <c r="M57" s="1"/>
      <c r="N57" s="1"/>
      <c r="O57" s="1"/>
    </row>
    <row r="58" spans="1:15" ht="34.200000000000003" customHeight="1" x14ac:dyDescent="0.35">
      <c r="A58" s="12" t="s">
        <v>29</v>
      </c>
      <c r="B58" s="4"/>
      <c r="C58" s="34" t="s">
        <v>17</v>
      </c>
      <c r="D58" s="35"/>
      <c r="E58" s="35"/>
      <c r="F58" s="35"/>
      <c r="G58" s="35"/>
      <c r="H58" s="32">
        <f>52383100</f>
        <v>52383100</v>
      </c>
      <c r="I58" s="33"/>
      <c r="J58" s="1"/>
      <c r="K58" s="1"/>
      <c r="L58" s="1"/>
      <c r="M58" s="1"/>
      <c r="N58" s="1"/>
      <c r="O58" s="1"/>
    </row>
    <row r="59" spans="1:15" ht="28.95" customHeight="1" x14ac:dyDescent="0.35">
      <c r="A59" s="12" t="s">
        <v>30</v>
      </c>
      <c r="B59" s="4"/>
      <c r="C59" s="34" t="s">
        <v>18</v>
      </c>
      <c r="D59" s="35"/>
      <c r="E59" s="35"/>
      <c r="F59" s="35"/>
      <c r="G59" s="35"/>
      <c r="H59" s="32">
        <f>45828500+2730000+190000</f>
        <v>48748500</v>
      </c>
      <c r="I59" s="33"/>
      <c r="J59" s="1"/>
      <c r="K59" s="1"/>
      <c r="L59" s="1"/>
      <c r="M59" s="1"/>
      <c r="N59" s="1"/>
      <c r="O59" s="1"/>
    </row>
    <row r="60" spans="1:15" ht="30.6" customHeight="1" x14ac:dyDescent="0.35">
      <c r="A60" s="12" t="s">
        <v>31</v>
      </c>
      <c r="B60" s="4"/>
      <c r="C60" s="34" t="s">
        <v>19</v>
      </c>
      <c r="D60" s="35"/>
      <c r="E60" s="35"/>
      <c r="F60" s="35"/>
      <c r="G60" s="35"/>
      <c r="H60" s="32">
        <f>58518200+2730000</f>
        <v>61248200</v>
      </c>
      <c r="I60" s="33"/>
      <c r="J60" s="1"/>
      <c r="K60" s="1"/>
      <c r="L60" s="1"/>
      <c r="M60" s="1"/>
      <c r="N60" s="1"/>
      <c r="O60" s="1"/>
    </row>
    <row r="61" spans="1:15" ht="24.6" customHeight="1" x14ac:dyDescent="0.35">
      <c r="A61" s="12" t="s">
        <v>32</v>
      </c>
      <c r="B61" s="4"/>
      <c r="C61" s="34" t="s">
        <v>20</v>
      </c>
      <c r="D61" s="35"/>
      <c r="E61" s="35"/>
      <c r="F61" s="35"/>
      <c r="G61" s="35"/>
      <c r="H61" s="32">
        <f>49874400</f>
        <v>49874400</v>
      </c>
      <c r="I61" s="33"/>
      <c r="J61" s="1"/>
      <c r="K61" s="1"/>
      <c r="L61" s="1"/>
      <c r="M61" s="1"/>
      <c r="N61" s="1"/>
      <c r="O61" s="1"/>
    </row>
    <row r="62" spans="1:15" ht="27.6" customHeight="1" x14ac:dyDescent="0.35">
      <c r="A62" s="12" t="s">
        <v>33</v>
      </c>
      <c r="B62" s="4"/>
      <c r="C62" s="34" t="s">
        <v>21</v>
      </c>
      <c r="D62" s="35"/>
      <c r="E62" s="35"/>
      <c r="F62" s="35"/>
      <c r="G62" s="35"/>
      <c r="H62" s="32">
        <f>48489700</f>
        <v>48489700</v>
      </c>
      <c r="I62" s="33"/>
      <c r="J62" s="1"/>
      <c r="K62" s="1"/>
      <c r="L62" s="1"/>
      <c r="M62" s="1"/>
      <c r="N62" s="1"/>
      <c r="O62" s="1"/>
    </row>
    <row r="63" spans="1:15" ht="25.95" customHeight="1" x14ac:dyDescent="0.35">
      <c r="A63" s="12" t="s">
        <v>34</v>
      </c>
      <c r="B63" s="4"/>
      <c r="C63" s="34" t="s">
        <v>22</v>
      </c>
      <c r="D63" s="35"/>
      <c r="E63" s="35"/>
      <c r="F63" s="35"/>
      <c r="G63" s="35"/>
      <c r="H63" s="32">
        <f>79656600+2730000</f>
        <v>82386600</v>
      </c>
      <c r="I63" s="33"/>
      <c r="J63" s="1"/>
      <c r="K63" s="1"/>
      <c r="L63" s="1"/>
      <c r="M63" s="1"/>
      <c r="N63" s="1"/>
      <c r="O63" s="1"/>
    </row>
    <row r="64" spans="1:15" ht="21.6" customHeight="1" x14ac:dyDescent="0.35">
      <c r="A64" s="12" t="s">
        <v>35</v>
      </c>
      <c r="B64" s="4"/>
      <c r="C64" s="34" t="s">
        <v>23</v>
      </c>
      <c r="D64" s="35"/>
      <c r="E64" s="35"/>
      <c r="F64" s="35"/>
      <c r="G64" s="35"/>
      <c r="H64" s="32">
        <f>44083400+2730000</f>
        <v>46813400</v>
      </c>
      <c r="I64" s="33"/>
      <c r="J64" s="1"/>
      <c r="K64" s="1"/>
      <c r="L64" s="1"/>
      <c r="M64" s="1"/>
      <c r="N64" s="1"/>
      <c r="O64" s="1"/>
    </row>
    <row r="65" spans="1:15" ht="24.6" customHeight="1" x14ac:dyDescent="0.35">
      <c r="A65" s="20" t="s">
        <v>53</v>
      </c>
      <c r="B65" s="4">
        <v>9150</v>
      </c>
      <c r="C65" s="52" t="s">
        <v>16</v>
      </c>
      <c r="D65" s="53"/>
      <c r="E65" s="53"/>
      <c r="F65" s="53"/>
      <c r="G65" s="53"/>
      <c r="H65" s="43">
        <f>SUM(H66:I67)</f>
        <v>343141.83</v>
      </c>
      <c r="I65" s="44"/>
      <c r="J65" s="1"/>
      <c r="K65" s="1"/>
      <c r="L65" s="1"/>
      <c r="M65" s="1"/>
      <c r="N65" s="1"/>
      <c r="O65" s="1"/>
    </row>
    <row r="66" spans="1:15" ht="21.6" customHeight="1" x14ac:dyDescent="0.35">
      <c r="A66" s="18" t="s">
        <v>30</v>
      </c>
      <c r="B66" s="4"/>
      <c r="C66" s="34" t="s">
        <v>18</v>
      </c>
      <c r="D66" s="35"/>
      <c r="E66" s="35"/>
      <c r="F66" s="35"/>
      <c r="G66" s="35"/>
      <c r="H66" s="32">
        <f>34442.46+20810.06+52214.95</f>
        <v>107467.47</v>
      </c>
      <c r="I66" s="33"/>
      <c r="J66" s="1"/>
      <c r="K66" s="1"/>
      <c r="L66" s="1"/>
      <c r="M66" s="1"/>
      <c r="N66" s="1"/>
      <c r="O66" s="1"/>
    </row>
    <row r="67" spans="1:15" ht="21.6" customHeight="1" x14ac:dyDescent="0.35">
      <c r="A67" s="18" t="s">
        <v>33</v>
      </c>
      <c r="B67" s="4"/>
      <c r="C67" s="34" t="s">
        <v>21</v>
      </c>
      <c r="D67" s="35"/>
      <c r="E67" s="35"/>
      <c r="F67" s="35"/>
      <c r="G67" s="35"/>
      <c r="H67" s="32">
        <f>28369.02+22437.49+184867.85</f>
        <v>235674.36000000002</v>
      </c>
      <c r="I67" s="33"/>
      <c r="J67" s="1"/>
      <c r="K67" s="1"/>
      <c r="L67" s="1"/>
      <c r="M67" s="1"/>
      <c r="N67" s="1"/>
      <c r="O67" s="1"/>
    </row>
    <row r="68" spans="1:15" ht="64.8" customHeight="1" x14ac:dyDescent="0.35">
      <c r="A68" s="21" t="s">
        <v>70</v>
      </c>
      <c r="B68" s="7">
        <v>9518</v>
      </c>
      <c r="C68" s="99" t="s">
        <v>69</v>
      </c>
      <c r="D68" s="60"/>
      <c r="E68" s="60"/>
      <c r="F68" s="60"/>
      <c r="G68" s="61"/>
      <c r="H68" s="25">
        <f>SUM(H69:I70)</f>
        <v>140544</v>
      </c>
      <c r="I68" s="26"/>
      <c r="J68" s="1"/>
      <c r="K68" s="1"/>
      <c r="L68" s="1"/>
      <c r="M68" s="1"/>
      <c r="N68" s="1"/>
      <c r="O68" s="1"/>
    </row>
    <row r="69" spans="1:15" ht="33" customHeight="1" x14ac:dyDescent="0.35">
      <c r="A69" s="21" t="s">
        <v>29</v>
      </c>
      <c r="B69" s="7"/>
      <c r="C69" s="56" t="s">
        <v>17</v>
      </c>
      <c r="D69" s="57"/>
      <c r="E69" s="57"/>
      <c r="F69" s="57"/>
      <c r="G69" s="57"/>
      <c r="H69" s="32">
        <f>70272</f>
        <v>70272</v>
      </c>
      <c r="I69" s="33"/>
      <c r="J69" s="1"/>
      <c r="K69" s="1"/>
      <c r="L69" s="1"/>
      <c r="M69" s="1"/>
      <c r="N69" s="1"/>
      <c r="O69" s="1"/>
    </row>
    <row r="70" spans="1:15" ht="21.6" customHeight="1" x14ac:dyDescent="0.35">
      <c r="A70" s="21" t="s">
        <v>35</v>
      </c>
      <c r="B70" s="7"/>
      <c r="C70" s="56" t="s">
        <v>23</v>
      </c>
      <c r="D70" s="57"/>
      <c r="E70" s="57"/>
      <c r="F70" s="57"/>
      <c r="G70" s="57"/>
      <c r="H70" s="32">
        <f>70272</f>
        <v>70272</v>
      </c>
      <c r="I70" s="33"/>
      <c r="J70" s="1"/>
      <c r="K70" s="1"/>
      <c r="L70" s="1"/>
      <c r="M70" s="1"/>
      <c r="N70" s="1"/>
      <c r="O70" s="1"/>
    </row>
    <row r="71" spans="1:15" ht="57" customHeight="1" x14ac:dyDescent="0.35">
      <c r="A71" s="6" t="s">
        <v>10</v>
      </c>
      <c r="B71" s="7">
        <v>9770</v>
      </c>
      <c r="C71" s="36" t="s">
        <v>36</v>
      </c>
      <c r="D71" s="37"/>
      <c r="E71" s="37"/>
      <c r="F71" s="37"/>
      <c r="G71" s="37"/>
      <c r="H71" s="25">
        <f>H72</f>
        <v>2600000</v>
      </c>
      <c r="I71" s="26"/>
      <c r="J71" s="1"/>
      <c r="K71" s="1"/>
      <c r="L71" s="1"/>
      <c r="M71" s="1"/>
      <c r="N71" s="1"/>
      <c r="O71" s="1"/>
    </row>
    <row r="72" spans="1:15" ht="24" customHeight="1" x14ac:dyDescent="0.35">
      <c r="A72" s="12" t="s">
        <v>28</v>
      </c>
      <c r="B72" s="7"/>
      <c r="C72" s="56" t="s">
        <v>11</v>
      </c>
      <c r="D72" s="57"/>
      <c r="E72" s="57"/>
      <c r="F72" s="57"/>
      <c r="G72" s="57"/>
      <c r="H72" s="32">
        <f>2600000</f>
        <v>2600000</v>
      </c>
      <c r="I72" s="33"/>
      <c r="J72" s="1"/>
      <c r="K72" s="1"/>
      <c r="L72" s="1"/>
      <c r="M72" s="1"/>
      <c r="N72" s="1"/>
      <c r="O72" s="1"/>
    </row>
    <row r="73" spans="1:15" ht="78.599999999999994" customHeight="1" x14ac:dyDescent="0.35">
      <c r="A73" s="6" t="s">
        <v>65</v>
      </c>
      <c r="B73" s="7">
        <v>9770</v>
      </c>
      <c r="C73" s="36" t="s">
        <v>66</v>
      </c>
      <c r="D73" s="37"/>
      <c r="E73" s="37"/>
      <c r="F73" s="37"/>
      <c r="G73" s="37"/>
      <c r="H73" s="25">
        <f>SUM(H74:I77)</f>
        <v>25167705</v>
      </c>
      <c r="I73" s="26"/>
      <c r="J73" s="1"/>
      <c r="K73" s="1"/>
      <c r="L73" s="1"/>
      <c r="M73" s="1"/>
      <c r="N73" s="1"/>
      <c r="O73" s="1"/>
    </row>
    <row r="74" spans="1:15" ht="31.95" customHeight="1" x14ac:dyDescent="0.35">
      <c r="A74" s="12" t="s">
        <v>29</v>
      </c>
      <c r="B74" s="4"/>
      <c r="C74" s="34" t="s">
        <v>17</v>
      </c>
      <c r="D74" s="35"/>
      <c r="E74" s="35"/>
      <c r="F74" s="35"/>
      <c r="G74" s="35"/>
      <c r="H74" s="32">
        <f>10781393</f>
        <v>10781393</v>
      </c>
      <c r="I74" s="33"/>
      <c r="J74" s="1"/>
      <c r="K74" s="1"/>
      <c r="L74" s="1"/>
      <c r="M74" s="1"/>
      <c r="N74" s="1"/>
      <c r="O74" s="1"/>
    </row>
    <row r="75" spans="1:15" ht="22.2" customHeight="1" x14ac:dyDescent="0.35">
      <c r="A75" s="12" t="s">
        <v>30</v>
      </c>
      <c r="B75" s="4"/>
      <c r="C75" s="34" t="s">
        <v>18</v>
      </c>
      <c r="D75" s="35"/>
      <c r="E75" s="35"/>
      <c r="F75" s="35"/>
      <c r="G75" s="35"/>
      <c r="H75" s="32">
        <f>8166372+898000</f>
        <v>9064372</v>
      </c>
      <c r="I75" s="33"/>
      <c r="J75" s="1"/>
      <c r="K75" s="1"/>
      <c r="L75" s="1"/>
      <c r="M75" s="1"/>
      <c r="N75" s="1"/>
      <c r="O75" s="1"/>
    </row>
    <row r="76" spans="1:15" ht="25.2" customHeight="1" x14ac:dyDescent="0.35">
      <c r="A76" s="12" t="s">
        <v>34</v>
      </c>
      <c r="B76" s="4"/>
      <c r="C76" s="34" t="s">
        <v>22</v>
      </c>
      <c r="D76" s="35"/>
      <c r="E76" s="35"/>
      <c r="F76" s="35"/>
      <c r="G76" s="35"/>
      <c r="H76" s="32">
        <f>3049091+2159580</f>
        <v>5208671</v>
      </c>
      <c r="I76" s="33"/>
      <c r="J76" s="1"/>
      <c r="K76" s="1"/>
      <c r="L76" s="1"/>
      <c r="M76" s="1"/>
      <c r="N76" s="1"/>
      <c r="O76" s="1"/>
    </row>
    <row r="77" spans="1:15" ht="24" customHeight="1" x14ac:dyDescent="0.35">
      <c r="A77" s="12" t="s">
        <v>35</v>
      </c>
      <c r="B77" s="4"/>
      <c r="C77" s="34" t="s">
        <v>23</v>
      </c>
      <c r="D77" s="35"/>
      <c r="E77" s="35"/>
      <c r="F77" s="35"/>
      <c r="G77" s="35"/>
      <c r="H77" s="32">
        <f>113269</f>
        <v>113269</v>
      </c>
      <c r="I77" s="33"/>
      <c r="J77" s="1"/>
      <c r="K77" s="1"/>
      <c r="L77" s="1"/>
      <c r="M77" s="1"/>
      <c r="N77" s="1"/>
      <c r="O77" s="1"/>
    </row>
    <row r="78" spans="1:15" ht="105.6" customHeight="1" x14ac:dyDescent="0.35">
      <c r="A78" s="6" t="s">
        <v>42</v>
      </c>
      <c r="B78" s="7">
        <v>9770</v>
      </c>
      <c r="C78" s="36" t="s">
        <v>43</v>
      </c>
      <c r="D78" s="37"/>
      <c r="E78" s="37"/>
      <c r="F78" s="37"/>
      <c r="G78" s="37"/>
      <c r="H78" s="25">
        <f>H79</f>
        <v>1819800</v>
      </c>
      <c r="I78" s="26"/>
      <c r="J78" s="1"/>
      <c r="K78" s="1"/>
      <c r="L78" s="1"/>
      <c r="M78" s="1"/>
      <c r="N78" s="1"/>
      <c r="O78" s="1"/>
    </row>
    <row r="79" spans="1:15" ht="24" customHeight="1" x14ac:dyDescent="0.35">
      <c r="A79" s="6" t="s">
        <v>28</v>
      </c>
      <c r="B79" s="7"/>
      <c r="C79" s="56" t="s">
        <v>11</v>
      </c>
      <c r="D79" s="57"/>
      <c r="E79" s="57"/>
      <c r="F79" s="57"/>
      <c r="G79" s="57"/>
      <c r="H79" s="32">
        <f>1819800</f>
        <v>1819800</v>
      </c>
      <c r="I79" s="33"/>
      <c r="J79" s="1"/>
      <c r="K79" s="1"/>
      <c r="L79" s="1"/>
      <c r="M79" s="1"/>
      <c r="N79" s="1"/>
      <c r="O79" s="1"/>
    </row>
    <row r="80" spans="1:15" ht="49.2" customHeight="1" x14ac:dyDescent="0.35">
      <c r="A80" s="21" t="s">
        <v>54</v>
      </c>
      <c r="B80" s="7">
        <v>9800</v>
      </c>
      <c r="C80" s="36" t="s">
        <v>55</v>
      </c>
      <c r="D80" s="37"/>
      <c r="E80" s="37"/>
      <c r="F80" s="37"/>
      <c r="G80" s="37"/>
      <c r="H80" s="25">
        <f>H81</f>
        <v>20390066</v>
      </c>
      <c r="I80" s="26"/>
      <c r="J80" s="1"/>
      <c r="K80" s="1"/>
      <c r="L80" s="1"/>
      <c r="M80" s="1"/>
      <c r="N80" s="1"/>
      <c r="O80" s="1"/>
    </row>
    <row r="81" spans="1:15" ht="24" customHeight="1" x14ac:dyDescent="0.35">
      <c r="A81" s="18">
        <v>9900000000</v>
      </c>
      <c r="B81" s="4"/>
      <c r="C81" s="34" t="s">
        <v>9</v>
      </c>
      <c r="D81" s="35"/>
      <c r="E81" s="35"/>
      <c r="F81" s="35"/>
      <c r="G81" s="35"/>
      <c r="H81" s="38">
        <f>110066+30000000+9850000+5000000+550000-30000000+4880000</f>
        <v>20390066</v>
      </c>
      <c r="I81" s="39"/>
      <c r="J81" s="1"/>
      <c r="K81" s="1"/>
      <c r="L81" s="1"/>
      <c r="M81" s="1"/>
      <c r="N81" s="1"/>
      <c r="O81" s="1"/>
    </row>
    <row r="82" spans="1:15" ht="57" customHeight="1" x14ac:dyDescent="0.35">
      <c r="A82" s="6" t="s">
        <v>60</v>
      </c>
      <c r="B82" s="7">
        <v>9800</v>
      </c>
      <c r="C82" s="36" t="s">
        <v>55</v>
      </c>
      <c r="D82" s="37"/>
      <c r="E82" s="37"/>
      <c r="F82" s="37"/>
      <c r="G82" s="37"/>
      <c r="H82" s="25">
        <f>H83</f>
        <v>5000000</v>
      </c>
      <c r="I82" s="26"/>
      <c r="J82" s="1"/>
      <c r="K82" s="1"/>
      <c r="L82" s="1"/>
      <c r="M82" s="1"/>
      <c r="N82" s="1"/>
      <c r="O82" s="1"/>
    </row>
    <row r="83" spans="1:15" ht="24" customHeight="1" x14ac:dyDescent="0.35">
      <c r="A83" s="12">
        <v>9900000000</v>
      </c>
      <c r="B83" s="4"/>
      <c r="C83" s="34" t="s">
        <v>9</v>
      </c>
      <c r="D83" s="35"/>
      <c r="E83" s="35"/>
      <c r="F83" s="35"/>
      <c r="G83" s="35"/>
      <c r="H83" s="38">
        <v>5000000</v>
      </c>
      <c r="I83" s="39"/>
      <c r="J83" s="1"/>
      <c r="K83" s="1"/>
      <c r="L83" s="1"/>
      <c r="M83" s="1"/>
      <c r="N83" s="1"/>
      <c r="O83" s="1"/>
    </row>
    <row r="84" spans="1:15" ht="22.2" customHeight="1" x14ac:dyDescent="0.35">
      <c r="A84" s="85" t="s">
        <v>37</v>
      </c>
      <c r="B84" s="86"/>
      <c r="C84" s="86"/>
      <c r="D84" s="86"/>
      <c r="E84" s="86"/>
      <c r="F84" s="86"/>
      <c r="G84" s="86"/>
      <c r="H84" s="86"/>
      <c r="I84" s="87"/>
      <c r="J84" s="1"/>
      <c r="K84" s="1"/>
      <c r="L84" s="1"/>
      <c r="M84" s="1"/>
      <c r="N84" s="1"/>
      <c r="O84" s="1"/>
    </row>
    <row r="85" spans="1:15" ht="55.2" customHeight="1" x14ac:dyDescent="0.35">
      <c r="A85" s="6" t="s">
        <v>10</v>
      </c>
      <c r="B85" s="7">
        <v>9770</v>
      </c>
      <c r="C85" s="36" t="s">
        <v>36</v>
      </c>
      <c r="D85" s="37"/>
      <c r="E85" s="37"/>
      <c r="F85" s="37"/>
      <c r="G85" s="37"/>
      <c r="H85" s="25">
        <f>H86</f>
        <v>6400000</v>
      </c>
      <c r="I85" s="26"/>
      <c r="J85" s="1"/>
      <c r="K85" s="1"/>
      <c r="L85" s="1"/>
      <c r="M85" s="1"/>
      <c r="N85" s="1"/>
      <c r="O85" s="1"/>
    </row>
    <row r="86" spans="1:15" ht="26.4" customHeight="1" x14ac:dyDescent="0.35">
      <c r="A86" s="12" t="s">
        <v>28</v>
      </c>
      <c r="B86" s="7"/>
      <c r="C86" s="56" t="s">
        <v>11</v>
      </c>
      <c r="D86" s="57"/>
      <c r="E86" s="57"/>
      <c r="F86" s="57"/>
      <c r="G86" s="57"/>
      <c r="H86" s="32">
        <f>6400000</f>
        <v>6400000</v>
      </c>
      <c r="I86" s="33"/>
      <c r="J86" s="1"/>
      <c r="K86" s="1"/>
      <c r="L86" s="1"/>
      <c r="M86" s="1"/>
      <c r="N86" s="1"/>
      <c r="O86" s="1"/>
    </row>
    <row r="87" spans="1:15" ht="79.2" customHeight="1" x14ac:dyDescent="0.35">
      <c r="A87" s="6" t="s">
        <v>65</v>
      </c>
      <c r="B87" s="7">
        <v>9770</v>
      </c>
      <c r="C87" s="36" t="s">
        <v>66</v>
      </c>
      <c r="D87" s="37"/>
      <c r="E87" s="37"/>
      <c r="F87" s="37"/>
      <c r="G87" s="37"/>
      <c r="H87" s="25">
        <f>SUM(H88:I90)</f>
        <v>17382089.170000002</v>
      </c>
      <c r="I87" s="26"/>
      <c r="J87" s="1"/>
      <c r="K87" s="1"/>
      <c r="L87" s="1"/>
      <c r="M87" s="1"/>
      <c r="N87" s="1"/>
      <c r="O87" s="1"/>
    </row>
    <row r="88" spans="1:15" ht="36" customHeight="1" x14ac:dyDescent="0.35">
      <c r="A88" s="12" t="s">
        <v>29</v>
      </c>
      <c r="B88" s="4"/>
      <c r="C88" s="34" t="s">
        <v>17</v>
      </c>
      <c r="D88" s="35"/>
      <c r="E88" s="35"/>
      <c r="F88" s="35"/>
      <c r="G88" s="35"/>
      <c r="H88" s="32">
        <f>1240000</f>
        <v>1240000</v>
      </c>
      <c r="I88" s="33"/>
      <c r="J88" s="1"/>
      <c r="K88" s="1"/>
      <c r="L88" s="1"/>
      <c r="M88" s="1"/>
      <c r="N88" s="1"/>
      <c r="O88" s="1"/>
    </row>
    <row r="89" spans="1:15" ht="26.4" customHeight="1" x14ac:dyDescent="0.35">
      <c r="A89" s="12" t="s">
        <v>30</v>
      </c>
      <c r="B89" s="4"/>
      <c r="C89" s="34" t="s">
        <v>18</v>
      </c>
      <c r="D89" s="35"/>
      <c r="E89" s="35"/>
      <c r="F89" s="35"/>
      <c r="G89" s="35"/>
      <c r="H89" s="32">
        <f>9902089.17+5100000</f>
        <v>15002089.17</v>
      </c>
      <c r="I89" s="33"/>
      <c r="J89" s="1"/>
      <c r="K89" s="1"/>
      <c r="L89" s="1"/>
      <c r="M89" s="1"/>
      <c r="N89" s="1"/>
      <c r="O89" s="1"/>
    </row>
    <row r="90" spans="1:15" ht="26.4" customHeight="1" x14ac:dyDescent="0.35">
      <c r="A90" s="12" t="s">
        <v>34</v>
      </c>
      <c r="B90" s="4"/>
      <c r="C90" s="34" t="s">
        <v>22</v>
      </c>
      <c r="D90" s="35"/>
      <c r="E90" s="35"/>
      <c r="F90" s="35"/>
      <c r="G90" s="35"/>
      <c r="H90" s="32">
        <f>1140000</f>
        <v>1140000</v>
      </c>
      <c r="I90" s="33"/>
      <c r="J90" s="1"/>
      <c r="K90" s="1"/>
      <c r="L90" s="1"/>
      <c r="M90" s="1"/>
      <c r="N90" s="1"/>
      <c r="O90" s="1"/>
    </row>
    <row r="91" spans="1:15" ht="52.95" customHeight="1" x14ac:dyDescent="0.35">
      <c r="A91" s="21" t="s">
        <v>54</v>
      </c>
      <c r="B91" s="7">
        <v>9800</v>
      </c>
      <c r="C91" s="36" t="s">
        <v>55</v>
      </c>
      <c r="D91" s="37"/>
      <c r="E91" s="37"/>
      <c r="F91" s="37"/>
      <c r="G91" s="37"/>
      <c r="H91" s="25">
        <f>H92</f>
        <v>97107972</v>
      </c>
      <c r="I91" s="26"/>
      <c r="J91" s="1"/>
      <c r="K91" s="1"/>
      <c r="L91" s="1"/>
      <c r="M91" s="1"/>
      <c r="N91" s="1"/>
      <c r="O91" s="1"/>
    </row>
    <row r="92" spans="1:15" ht="26.4" customHeight="1" x14ac:dyDescent="0.35">
      <c r="A92" s="18">
        <v>9900000000</v>
      </c>
      <c r="B92" s="4"/>
      <c r="C92" s="34" t="s">
        <v>9</v>
      </c>
      <c r="D92" s="35"/>
      <c r="E92" s="35"/>
      <c r="F92" s="35"/>
      <c r="G92" s="35"/>
      <c r="H92" s="38">
        <f>49945992-30000000+22190400-5000000+1000000+30000000+28971580</f>
        <v>97107972</v>
      </c>
      <c r="I92" s="39"/>
      <c r="J92" s="1"/>
      <c r="K92" s="1"/>
      <c r="L92" s="1"/>
      <c r="M92" s="1"/>
      <c r="N92" s="1"/>
      <c r="O92" s="1"/>
    </row>
    <row r="93" spans="1:15" ht="29.4" customHeight="1" x14ac:dyDescent="0.35">
      <c r="A93" s="7"/>
      <c r="B93" s="4"/>
      <c r="C93" s="89" t="s">
        <v>12</v>
      </c>
      <c r="D93" s="90"/>
      <c r="E93" s="90"/>
      <c r="F93" s="90"/>
      <c r="G93" s="90"/>
      <c r="H93" s="58">
        <f>SUM(H94:I95)</f>
        <v>760467618</v>
      </c>
      <c r="I93" s="59"/>
      <c r="J93" s="1"/>
      <c r="K93" s="1"/>
      <c r="L93" s="1"/>
      <c r="M93" s="1"/>
      <c r="N93" s="1"/>
      <c r="O93" s="1"/>
    </row>
    <row r="94" spans="1:15" ht="26.4" customHeight="1" x14ac:dyDescent="0.35">
      <c r="A94" s="6"/>
      <c r="B94" s="4"/>
      <c r="C94" s="52" t="s">
        <v>14</v>
      </c>
      <c r="D94" s="53"/>
      <c r="E94" s="53"/>
      <c r="F94" s="53"/>
      <c r="G94" s="53"/>
      <c r="H94" s="43">
        <f>H55+H57+H65+H71+H78+H82+H80+H73+H68</f>
        <v>639577556.83000004</v>
      </c>
      <c r="I94" s="44"/>
      <c r="J94" s="8"/>
      <c r="K94" s="8"/>
      <c r="L94" s="1"/>
      <c r="M94" s="1"/>
      <c r="N94" s="1"/>
      <c r="O94" s="1"/>
    </row>
    <row r="95" spans="1:15" ht="26.4" customHeight="1" x14ac:dyDescent="0.35">
      <c r="A95" s="7"/>
      <c r="B95" s="4"/>
      <c r="C95" s="52" t="s">
        <v>13</v>
      </c>
      <c r="D95" s="53"/>
      <c r="E95" s="53"/>
      <c r="F95" s="53"/>
      <c r="G95" s="53"/>
      <c r="H95" s="43">
        <f>H85+H91+H87</f>
        <v>120890061.17</v>
      </c>
      <c r="I95" s="44"/>
      <c r="J95" s="1"/>
      <c r="K95" s="1"/>
      <c r="L95" s="1"/>
      <c r="M95" s="1"/>
      <c r="N95" s="1"/>
      <c r="O95" s="1"/>
    </row>
    <row r="96" spans="1:15" ht="57" customHeight="1" x14ac:dyDescent="0.35">
      <c r="A96" s="1"/>
      <c r="B96" s="1"/>
      <c r="C96" s="1"/>
      <c r="D96" s="1"/>
      <c r="E96" s="1"/>
      <c r="F96" s="1"/>
      <c r="G96" s="1"/>
      <c r="H96" s="1"/>
      <c r="I96" s="1"/>
      <c r="J96" s="1"/>
      <c r="K96" s="1"/>
      <c r="L96" s="1"/>
      <c r="M96" s="1"/>
      <c r="N96" s="1"/>
      <c r="O96" s="1"/>
    </row>
    <row r="97" spans="1:15" ht="41.4" customHeight="1" x14ac:dyDescent="0.35">
      <c r="A97" s="91" t="s">
        <v>71</v>
      </c>
      <c r="B97" s="91"/>
      <c r="C97" s="91"/>
      <c r="D97" s="91"/>
      <c r="E97" s="91"/>
      <c r="F97" s="91"/>
      <c r="G97" s="91"/>
      <c r="H97" s="91"/>
      <c r="I97" s="91"/>
      <c r="J97" s="1"/>
      <c r="K97" s="1"/>
      <c r="L97" s="1"/>
      <c r="M97" s="1"/>
      <c r="N97" s="1"/>
      <c r="O97" s="1"/>
    </row>
    <row r="98" spans="1:15" ht="20.25" customHeight="1" x14ac:dyDescent="0.35">
      <c r="A98" s="88"/>
      <c r="B98" s="88"/>
      <c r="C98" s="88"/>
      <c r="D98" s="88"/>
      <c r="E98" s="88"/>
      <c r="F98" s="88"/>
      <c r="G98" s="88"/>
      <c r="H98" s="88"/>
      <c r="I98" s="88"/>
      <c r="J98" s="1"/>
      <c r="K98" s="1"/>
      <c r="L98" s="1"/>
      <c r="M98" s="1"/>
      <c r="N98" s="1"/>
      <c r="O98" s="1"/>
    </row>
    <row r="99" spans="1:15" ht="22.8" x14ac:dyDescent="0.4">
      <c r="A99" s="3"/>
      <c r="B99" s="2"/>
      <c r="C99" s="2"/>
      <c r="D99" s="2"/>
      <c r="E99" s="2"/>
      <c r="F99" s="2"/>
      <c r="G99" s="2"/>
      <c r="H99" s="2"/>
      <c r="I99" s="2"/>
      <c r="J99" s="1"/>
      <c r="K99" s="1"/>
      <c r="L99" s="1"/>
      <c r="M99" s="1"/>
      <c r="N99" s="1"/>
      <c r="O99" s="1"/>
    </row>
    <row r="100" spans="1:15" ht="18" x14ac:dyDescent="0.35">
      <c r="A100" s="1"/>
      <c r="B100" s="1"/>
      <c r="C100" s="1"/>
      <c r="D100" s="1"/>
      <c r="E100" s="1"/>
      <c r="F100" s="1"/>
      <c r="G100" s="1"/>
      <c r="H100" s="1"/>
      <c r="I100" s="1"/>
      <c r="J100" s="1"/>
      <c r="K100" s="1"/>
      <c r="L100" s="1"/>
      <c r="M100" s="1"/>
      <c r="N100" s="1"/>
      <c r="O100" s="1"/>
    </row>
    <row r="101" spans="1:15" ht="18" x14ac:dyDescent="0.35">
      <c r="A101" s="1"/>
      <c r="B101" s="1"/>
      <c r="C101" s="1"/>
      <c r="D101" s="1"/>
      <c r="E101" s="1"/>
      <c r="F101" s="1"/>
      <c r="G101" s="1"/>
      <c r="H101" s="1"/>
      <c r="I101" s="1"/>
      <c r="J101" s="1"/>
      <c r="K101" s="1"/>
      <c r="L101" s="1"/>
      <c r="M101" s="1"/>
      <c r="N101" s="1"/>
      <c r="O101" s="1"/>
    </row>
    <row r="102" spans="1:15" ht="18" x14ac:dyDescent="0.35">
      <c r="A102" s="1"/>
      <c r="B102" s="1"/>
      <c r="C102" s="1"/>
      <c r="D102" s="1"/>
      <c r="E102" s="1"/>
      <c r="F102" s="1"/>
      <c r="G102" s="1"/>
      <c r="H102" s="1"/>
      <c r="I102" s="1"/>
      <c r="J102" s="1"/>
      <c r="K102" s="1"/>
      <c r="L102" s="1"/>
      <c r="M102" s="1"/>
      <c r="N102" s="1"/>
      <c r="O102" s="1"/>
    </row>
    <row r="103" spans="1:15" ht="18" x14ac:dyDescent="0.35">
      <c r="A103" s="1"/>
      <c r="B103" s="1"/>
      <c r="C103" s="1"/>
      <c r="D103" s="1"/>
      <c r="E103" s="1"/>
      <c r="F103" s="1"/>
      <c r="G103" s="1"/>
      <c r="H103" s="1"/>
      <c r="I103" s="1"/>
      <c r="J103" s="1"/>
      <c r="K103" s="1"/>
      <c r="L103" s="1"/>
      <c r="M103" s="1"/>
      <c r="N103" s="1"/>
      <c r="O103" s="1"/>
    </row>
    <row r="104" spans="1:15" ht="18" x14ac:dyDescent="0.35">
      <c r="A104" s="1"/>
      <c r="B104" s="1"/>
      <c r="C104" s="1"/>
      <c r="D104" s="1"/>
      <c r="E104" s="1"/>
      <c r="F104" s="1"/>
      <c r="G104" s="1"/>
      <c r="H104" s="1"/>
      <c r="I104" s="1"/>
      <c r="J104" s="1"/>
      <c r="K104" s="1"/>
      <c r="L104" s="1"/>
      <c r="M104" s="1"/>
      <c r="N104" s="1"/>
      <c r="O104" s="1"/>
    </row>
    <row r="105" spans="1:15" ht="18" x14ac:dyDescent="0.35">
      <c r="A105" s="1"/>
      <c r="B105" s="1"/>
      <c r="C105" s="1"/>
      <c r="D105" s="1"/>
      <c r="E105" s="1"/>
      <c r="F105" s="1"/>
      <c r="G105" s="1"/>
      <c r="H105" s="1"/>
      <c r="I105" s="1"/>
      <c r="J105" s="1"/>
      <c r="K105" s="1"/>
      <c r="L105" s="1"/>
      <c r="M105" s="1"/>
      <c r="N105" s="1"/>
      <c r="O105" s="1"/>
    </row>
    <row r="106" spans="1:15" ht="18" x14ac:dyDescent="0.35">
      <c r="A106" s="1"/>
      <c r="B106" s="1"/>
      <c r="C106" s="1"/>
      <c r="D106" s="1"/>
      <c r="E106" s="1"/>
      <c r="F106" s="1"/>
      <c r="G106" s="1"/>
      <c r="H106" s="1"/>
      <c r="I106" s="1"/>
      <c r="J106" s="1"/>
      <c r="K106" s="1"/>
      <c r="L106" s="1"/>
      <c r="M106" s="1"/>
      <c r="N106" s="1"/>
      <c r="O106" s="1"/>
    </row>
    <row r="107" spans="1:15" ht="18" x14ac:dyDescent="0.35">
      <c r="A107" s="1"/>
      <c r="B107" s="1"/>
      <c r="C107" s="1"/>
      <c r="D107" s="1"/>
      <c r="E107" s="1"/>
      <c r="F107" s="1"/>
      <c r="G107" s="1"/>
      <c r="H107" s="1"/>
      <c r="I107" s="1"/>
      <c r="J107" s="1"/>
      <c r="K107" s="1"/>
      <c r="L107" s="1"/>
      <c r="M107" s="1"/>
      <c r="N107" s="1"/>
      <c r="O107" s="1"/>
    </row>
    <row r="108" spans="1:15" ht="18" x14ac:dyDescent="0.35">
      <c r="A108" s="1"/>
      <c r="B108" s="1"/>
      <c r="C108" s="1"/>
      <c r="D108" s="1"/>
      <c r="E108" s="1"/>
      <c r="F108" s="1"/>
      <c r="G108" s="1"/>
      <c r="H108" s="1"/>
      <c r="I108" s="1"/>
      <c r="J108" s="1"/>
      <c r="K108" s="1"/>
      <c r="L108" s="1"/>
      <c r="M108" s="1"/>
      <c r="N108" s="1"/>
      <c r="O108" s="1"/>
    </row>
    <row r="109" spans="1:15" ht="18" x14ac:dyDescent="0.35">
      <c r="A109" s="1"/>
      <c r="B109" s="1"/>
      <c r="C109" s="1"/>
      <c r="D109" s="1"/>
      <c r="E109" s="1"/>
      <c r="F109" s="1"/>
      <c r="G109" s="1"/>
      <c r="H109" s="1"/>
      <c r="I109" s="1"/>
      <c r="J109" s="1"/>
      <c r="K109" s="1"/>
      <c r="L109" s="1"/>
      <c r="M109" s="1"/>
      <c r="N109" s="1"/>
      <c r="O109" s="1"/>
    </row>
    <row r="110" spans="1:15" ht="18" x14ac:dyDescent="0.35">
      <c r="A110" s="1"/>
      <c r="B110" s="1"/>
      <c r="C110" s="1"/>
      <c r="D110" s="1"/>
      <c r="E110" s="1"/>
      <c r="F110" s="1"/>
      <c r="G110" s="1"/>
      <c r="H110" s="1"/>
      <c r="I110" s="1"/>
      <c r="J110" s="1"/>
      <c r="K110" s="1"/>
      <c r="L110" s="1"/>
      <c r="M110" s="1"/>
      <c r="N110" s="1"/>
      <c r="O110" s="1"/>
    </row>
    <row r="111" spans="1:15" ht="18" x14ac:dyDescent="0.35">
      <c r="A111" s="1"/>
      <c r="B111" s="1"/>
      <c r="C111" s="1"/>
      <c r="D111" s="1"/>
      <c r="E111" s="1"/>
      <c r="F111" s="1"/>
      <c r="G111" s="1"/>
      <c r="H111" s="1"/>
      <c r="I111" s="1"/>
      <c r="J111" s="1"/>
      <c r="K111" s="1"/>
      <c r="L111" s="1"/>
      <c r="M111" s="1"/>
      <c r="N111" s="1"/>
      <c r="O111" s="1"/>
    </row>
    <row r="112" spans="1:15" ht="18" x14ac:dyDescent="0.35">
      <c r="A112" s="1"/>
      <c r="B112" s="1"/>
      <c r="C112" s="1"/>
      <c r="D112" s="1"/>
      <c r="E112" s="1"/>
      <c r="F112" s="1"/>
      <c r="G112" s="1"/>
      <c r="H112" s="1"/>
      <c r="I112" s="1"/>
      <c r="J112" s="1"/>
      <c r="K112" s="1"/>
      <c r="L112" s="1"/>
      <c r="M112" s="1"/>
      <c r="N112" s="1"/>
      <c r="O112" s="1"/>
    </row>
    <row r="113" spans="1:15" ht="18" x14ac:dyDescent="0.35">
      <c r="A113" s="1"/>
      <c r="B113" s="1"/>
      <c r="C113" s="1"/>
      <c r="D113" s="1"/>
      <c r="E113" s="1"/>
      <c r="F113" s="1"/>
      <c r="G113" s="1"/>
      <c r="H113" s="1"/>
      <c r="I113" s="1"/>
      <c r="J113" s="1"/>
      <c r="K113" s="1"/>
      <c r="L113" s="1"/>
      <c r="M113" s="1"/>
      <c r="N113" s="1"/>
      <c r="O113" s="1"/>
    </row>
    <row r="114" spans="1:15" ht="18" x14ac:dyDescent="0.35">
      <c r="A114" s="1"/>
      <c r="B114" s="1"/>
      <c r="C114" s="1"/>
      <c r="D114" s="1"/>
      <c r="E114" s="1"/>
      <c r="F114" s="1"/>
      <c r="G114" s="1"/>
      <c r="H114" s="1"/>
      <c r="I114" s="1"/>
      <c r="J114" s="1"/>
      <c r="K114" s="1"/>
      <c r="L114" s="1"/>
      <c r="M114" s="1"/>
      <c r="N114" s="1"/>
      <c r="O114" s="1"/>
    </row>
    <row r="115" spans="1:15" ht="18" x14ac:dyDescent="0.35">
      <c r="A115" s="1"/>
      <c r="B115" s="1"/>
      <c r="C115" s="1"/>
      <c r="D115" s="1"/>
      <c r="E115" s="1"/>
      <c r="F115" s="1"/>
      <c r="G115" s="1"/>
      <c r="H115" s="1"/>
      <c r="I115" s="1"/>
      <c r="J115" s="1"/>
      <c r="K115" s="1"/>
      <c r="L115" s="1"/>
      <c r="M115" s="1"/>
      <c r="N115" s="1"/>
      <c r="O115" s="1"/>
    </row>
    <row r="116" spans="1:15" ht="18" x14ac:dyDescent="0.35">
      <c r="A116" s="1"/>
      <c r="B116" s="1"/>
      <c r="C116" s="1"/>
      <c r="D116" s="1"/>
      <c r="E116" s="1"/>
      <c r="F116" s="1"/>
      <c r="G116" s="1"/>
      <c r="H116" s="1"/>
      <c r="I116" s="1"/>
      <c r="J116" s="1"/>
      <c r="K116" s="1"/>
      <c r="L116" s="1"/>
      <c r="M116" s="1"/>
      <c r="N116" s="1"/>
      <c r="O116" s="1"/>
    </row>
    <row r="117" spans="1:15" ht="18" x14ac:dyDescent="0.35">
      <c r="A117" s="1"/>
      <c r="B117" s="1"/>
      <c r="C117" s="1"/>
      <c r="D117" s="1"/>
      <c r="E117" s="1"/>
      <c r="F117" s="1"/>
      <c r="G117" s="1"/>
      <c r="H117" s="1"/>
      <c r="I117" s="1"/>
      <c r="J117" s="1"/>
      <c r="K117" s="1"/>
      <c r="L117" s="1"/>
      <c r="M117" s="1"/>
      <c r="N117" s="1"/>
      <c r="O117" s="1"/>
    </row>
    <row r="118" spans="1:15" ht="18" x14ac:dyDescent="0.35">
      <c r="A118" s="1"/>
      <c r="B118" s="1"/>
      <c r="C118" s="1"/>
      <c r="D118" s="1"/>
      <c r="E118" s="1"/>
      <c r="F118" s="1"/>
      <c r="G118" s="1"/>
      <c r="H118" s="1"/>
      <c r="I118" s="1"/>
      <c r="J118" s="1"/>
      <c r="K118" s="1"/>
      <c r="L118" s="1"/>
      <c r="M118" s="1"/>
      <c r="N118" s="1"/>
      <c r="O118" s="1"/>
    </row>
    <row r="119" spans="1:15" ht="18" x14ac:dyDescent="0.35">
      <c r="A119" s="1"/>
      <c r="B119" s="1"/>
      <c r="C119" s="1"/>
      <c r="D119" s="1"/>
      <c r="E119" s="1"/>
      <c r="F119" s="1"/>
      <c r="G119" s="1"/>
      <c r="H119" s="1"/>
      <c r="I119" s="1"/>
      <c r="J119" s="1"/>
      <c r="K119" s="1"/>
      <c r="L119" s="1"/>
      <c r="M119" s="1"/>
      <c r="N119" s="1"/>
      <c r="O119" s="1"/>
    </row>
    <row r="120" spans="1:15" ht="18" x14ac:dyDescent="0.35">
      <c r="A120" s="1"/>
      <c r="B120" s="1"/>
      <c r="C120" s="1"/>
      <c r="D120" s="1"/>
      <c r="E120" s="1"/>
      <c r="F120" s="1"/>
      <c r="G120" s="1"/>
      <c r="H120" s="1"/>
      <c r="I120" s="1"/>
      <c r="J120" s="1"/>
      <c r="K120" s="1"/>
      <c r="L120" s="1"/>
      <c r="M120" s="1"/>
      <c r="N120" s="1"/>
      <c r="O120" s="1"/>
    </row>
    <row r="121" spans="1:15" ht="18" x14ac:dyDescent="0.35">
      <c r="A121" s="1"/>
      <c r="B121" s="1"/>
      <c r="C121" s="1"/>
      <c r="D121" s="1"/>
      <c r="E121" s="1"/>
      <c r="F121" s="1"/>
      <c r="G121" s="1"/>
      <c r="H121" s="1"/>
      <c r="I121" s="1"/>
      <c r="J121" s="1"/>
      <c r="K121" s="1"/>
      <c r="L121" s="1"/>
      <c r="M121" s="1"/>
      <c r="N121" s="1"/>
      <c r="O121" s="1"/>
    </row>
    <row r="122" spans="1:15" ht="18" x14ac:dyDescent="0.35">
      <c r="A122" s="1"/>
      <c r="B122" s="1"/>
      <c r="C122" s="1"/>
      <c r="D122" s="1"/>
      <c r="E122" s="1"/>
      <c r="F122" s="1"/>
      <c r="G122" s="1"/>
      <c r="H122" s="1"/>
      <c r="I122" s="1"/>
      <c r="J122" s="1"/>
      <c r="K122" s="1"/>
      <c r="L122" s="1"/>
      <c r="M122" s="1"/>
      <c r="N122" s="1"/>
      <c r="O122" s="1"/>
    </row>
    <row r="123" spans="1:15" ht="18" x14ac:dyDescent="0.35">
      <c r="A123" s="1"/>
      <c r="B123" s="1"/>
      <c r="C123" s="1"/>
      <c r="D123" s="1"/>
      <c r="E123" s="1"/>
      <c r="F123" s="1"/>
      <c r="G123" s="1"/>
      <c r="H123" s="1"/>
      <c r="I123" s="1"/>
      <c r="J123" s="1"/>
      <c r="K123" s="1"/>
      <c r="L123" s="1"/>
      <c r="M123" s="1"/>
      <c r="N123" s="1"/>
      <c r="O123" s="1"/>
    </row>
    <row r="124" spans="1:15" ht="18" x14ac:dyDescent="0.35">
      <c r="A124" s="1"/>
      <c r="B124" s="1"/>
      <c r="C124" s="1"/>
      <c r="D124" s="1"/>
      <c r="E124" s="1"/>
      <c r="F124" s="1"/>
      <c r="G124" s="1"/>
      <c r="H124" s="1"/>
      <c r="I124" s="1"/>
      <c r="J124" s="1"/>
      <c r="K124" s="1"/>
      <c r="L124" s="1"/>
      <c r="M124" s="1"/>
      <c r="N124" s="1"/>
      <c r="O124" s="1"/>
    </row>
    <row r="125" spans="1:15" ht="18" x14ac:dyDescent="0.35">
      <c r="A125" s="1"/>
      <c r="B125" s="1"/>
      <c r="C125" s="1"/>
      <c r="D125" s="1"/>
      <c r="E125" s="1"/>
      <c r="F125" s="1"/>
      <c r="G125" s="1"/>
      <c r="H125" s="1"/>
      <c r="I125" s="1"/>
      <c r="J125" s="1"/>
      <c r="K125" s="1"/>
      <c r="L125" s="1"/>
      <c r="M125" s="1"/>
      <c r="N125" s="1"/>
      <c r="O125" s="1"/>
    </row>
    <row r="126" spans="1:15" ht="18" x14ac:dyDescent="0.35">
      <c r="A126" s="1"/>
      <c r="B126" s="1"/>
      <c r="C126" s="1"/>
      <c r="D126" s="1"/>
      <c r="E126" s="1"/>
      <c r="F126" s="1"/>
      <c r="G126" s="1"/>
      <c r="H126" s="1"/>
      <c r="I126" s="1"/>
      <c r="J126" s="1"/>
      <c r="K126" s="1"/>
      <c r="L126" s="1"/>
      <c r="M126" s="1"/>
      <c r="N126" s="1"/>
      <c r="O126" s="1"/>
    </row>
    <row r="127" spans="1:15" ht="18" x14ac:dyDescent="0.35">
      <c r="A127" s="1"/>
      <c r="B127" s="1"/>
      <c r="C127" s="1"/>
      <c r="D127" s="1"/>
      <c r="E127" s="1"/>
      <c r="F127" s="1"/>
      <c r="G127" s="1"/>
      <c r="H127" s="1"/>
      <c r="I127" s="1"/>
      <c r="J127" s="1"/>
      <c r="K127" s="1"/>
      <c r="L127" s="1"/>
      <c r="M127" s="1"/>
      <c r="N127" s="1"/>
      <c r="O127" s="1"/>
    </row>
    <row r="128" spans="1:15" ht="18" x14ac:dyDescent="0.35">
      <c r="A128" s="1"/>
      <c r="B128" s="1"/>
      <c r="C128" s="1"/>
      <c r="D128" s="1"/>
      <c r="E128" s="1"/>
      <c r="F128" s="1"/>
      <c r="G128" s="1"/>
      <c r="H128" s="1"/>
      <c r="I128" s="1"/>
      <c r="J128" s="1"/>
      <c r="K128" s="1"/>
      <c r="L128" s="1"/>
      <c r="M128" s="1"/>
      <c r="N128" s="1"/>
      <c r="O128" s="1"/>
    </row>
    <row r="129" spans="1:15" ht="18" x14ac:dyDescent="0.35">
      <c r="A129" s="1"/>
      <c r="B129" s="1"/>
      <c r="C129" s="1"/>
      <c r="D129" s="1"/>
      <c r="E129" s="1"/>
      <c r="F129" s="1"/>
      <c r="G129" s="1"/>
      <c r="H129" s="1"/>
      <c r="I129" s="1"/>
      <c r="J129" s="1"/>
      <c r="K129" s="1"/>
      <c r="L129" s="1"/>
      <c r="M129" s="1"/>
      <c r="N129" s="1"/>
      <c r="O129" s="1"/>
    </row>
    <row r="130" spans="1:15" ht="18" x14ac:dyDescent="0.35">
      <c r="A130" s="1"/>
      <c r="B130" s="1"/>
      <c r="C130" s="1"/>
      <c r="D130" s="1"/>
      <c r="E130" s="1"/>
      <c r="F130" s="1"/>
      <c r="G130" s="1"/>
      <c r="H130" s="1"/>
      <c r="I130" s="1"/>
      <c r="J130" s="1"/>
      <c r="K130" s="1"/>
      <c r="L130" s="1"/>
      <c r="M130" s="1"/>
      <c r="N130" s="1"/>
      <c r="O130" s="1"/>
    </row>
    <row r="131" spans="1:15" ht="18" x14ac:dyDescent="0.35">
      <c r="A131" s="1"/>
      <c r="B131" s="1"/>
      <c r="C131" s="1"/>
      <c r="D131" s="1"/>
      <c r="E131" s="1"/>
      <c r="F131" s="1"/>
      <c r="G131" s="1"/>
      <c r="H131" s="1"/>
      <c r="I131" s="1"/>
      <c r="J131" s="1"/>
      <c r="K131" s="1"/>
      <c r="L131" s="1"/>
      <c r="M131" s="1"/>
      <c r="N131" s="1"/>
      <c r="O131" s="1"/>
    </row>
    <row r="132" spans="1:15" ht="18" x14ac:dyDescent="0.35">
      <c r="A132" s="1"/>
      <c r="B132" s="1"/>
      <c r="C132" s="1"/>
      <c r="D132" s="1"/>
      <c r="E132" s="1"/>
      <c r="F132" s="1"/>
      <c r="G132" s="1"/>
      <c r="H132" s="1"/>
      <c r="I132" s="1"/>
      <c r="J132" s="1"/>
      <c r="K132" s="1"/>
      <c r="L132" s="1"/>
      <c r="M132" s="1"/>
      <c r="N132" s="1"/>
      <c r="O132" s="1"/>
    </row>
    <row r="133" spans="1:15" ht="18" x14ac:dyDescent="0.35">
      <c r="A133" s="1"/>
      <c r="B133" s="1"/>
      <c r="C133" s="1"/>
      <c r="D133" s="1"/>
      <c r="E133" s="1"/>
      <c r="F133" s="1"/>
      <c r="G133" s="1"/>
      <c r="H133" s="1"/>
      <c r="I133" s="1"/>
      <c r="J133" s="1"/>
      <c r="K133" s="1"/>
      <c r="L133" s="1"/>
      <c r="M133" s="1"/>
      <c r="N133" s="1"/>
      <c r="O133" s="1"/>
    </row>
    <row r="134" spans="1:15" ht="18" x14ac:dyDescent="0.35">
      <c r="A134" s="1"/>
      <c r="B134" s="1"/>
      <c r="C134" s="1"/>
      <c r="D134" s="1"/>
      <c r="E134" s="1"/>
      <c r="F134" s="1"/>
      <c r="G134" s="1"/>
      <c r="H134" s="1"/>
      <c r="I134" s="1"/>
      <c r="J134" s="1"/>
      <c r="K134" s="1"/>
      <c r="L134" s="1"/>
      <c r="M134" s="1"/>
      <c r="N134" s="1"/>
      <c r="O134" s="1"/>
    </row>
    <row r="135" spans="1:15" ht="18" x14ac:dyDescent="0.35">
      <c r="A135" s="1"/>
      <c r="B135" s="1"/>
      <c r="C135" s="1"/>
      <c r="D135" s="1"/>
      <c r="E135" s="1"/>
      <c r="F135" s="1"/>
      <c r="G135" s="1"/>
      <c r="H135" s="1"/>
      <c r="I135" s="1"/>
      <c r="J135" s="1"/>
      <c r="K135" s="1"/>
      <c r="L135" s="1"/>
      <c r="M135" s="1"/>
      <c r="N135" s="1"/>
      <c r="O135" s="1"/>
    </row>
    <row r="136" spans="1:15" ht="18" x14ac:dyDescent="0.35">
      <c r="A136" s="1"/>
      <c r="B136" s="1"/>
      <c r="C136" s="1"/>
      <c r="D136" s="1"/>
      <c r="E136" s="1"/>
      <c r="F136" s="1"/>
      <c r="G136" s="1"/>
      <c r="H136" s="1"/>
      <c r="I136" s="1"/>
      <c r="J136" s="1"/>
      <c r="K136" s="1"/>
      <c r="L136" s="1"/>
      <c r="M136" s="1"/>
      <c r="N136" s="1"/>
      <c r="O136" s="1"/>
    </row>
    <row r="137" spans="1:15" ht="18" x14ac:dyDescent="0.35">
      <c r="A137" s="1"/>
      <c r="B137" s="1"/>
      <c r="C137" s="1"/>
      <c r="D137" s="1"/>
      <c r="E137" s="1"/>
      <c r="F137" s="1"/>
      <c r="G137" s="1"/>
      <c r="H137" s="1"/>
      <c r="I137" s="1"/>
      <c r="J137" s="1"/>
      <c r="K137" s="1"/>
      <c r="L137" s="1"/>
      <c r="M137" s="1"/>
      <c r="N137" s="1"/>
      <c r="O137" s="1"/>
    </row>
    <row r="138" spans="1:15" ht="18" x14ac:dyDescent="0.35">
      <c r="A138" s="1"/>
      <c r="B138" s="1"/>
      <c r="C138" s="1"/>
      <c r="D138" s="1"/>
      <c r="E138" s="1"/>
      <c r="F138" s="1"/>
      <c r="G138" s="1"/>
      <c r="H138" s="1"/>
      <c r="I138" s="1"/>
      <c r="J138" s="1"/>
      <c r="K138" s="1"/>
      <c r="L138" s="1"/>
      <c r="M138" s="1"/>
      <c r="N138" s="1"/>
      <c r="O138" s="1"/>
    </row>
    <row r="139" spans="1:15" ht="18" x14ac:dyDescent="0.35">
      <c r="A139" s="1"/>
      <c r="B139" s="1"/>
      <c r="C139" s="1"/>
      <c r="D139" s="1"/>
      <c r="E139" s="1"/>
      <c r="F139" s="1"/>
      <c r="G139" s="1"/>
      <c r="H139" s="1"/>
      <c r="I139" s="1"/>
      <c r="J139" s="1"/>
      <c r="K139" s="1"/>
      <c r="L139" s="1"/>
      <c r="M139" s="1"/>
      <c r="N139" s="1"/>
      <c r="O139" s="1"/>
    </row>
    <row r="140" spans="1:15" ht="18" x14ac:dyDescent="0.35">
      <c r="A140" s="1"/>
      <c r="B140" s="1"/>
      <c r="C140" s="1"/>
      <c r="D140" s="1"/>
      <c r="E140" s="1"/>
      <c r="F140" s="1"/>
      <c r="G140" s="1"/>
      <c r="H140" s="1"/>
      <c r="I140" s="1"/>
      <c r="J140" s="1"/>
      <c r="K140" s="1"/>
      <c r="L140" s="1"/>
      <c r="M140" s="1"/>
      <c r="N140" s="1"/>
      <c r="O140" s="1"/>
    </row>
    <row r="141" spans="1:15" ht="18" x14ac:dyDescent="0.35">
      <c r="A141" s="1"/>
      <c r="B141" s="1"/>
      <c r="C141" s="1"/>
      <c r="D141" s="1"/>
      <c r="E141" s="1"/>
      <c r="F141" s="1"/>
      <c r="G141" s="1"/>
      <c r="H141" s="1"/>
      <c r="I141" s="1"/>
      <c r="J141" s="1"/>
      <c r="K141" s="1"/>
      <c r="L141" s="1"/>
      <c r="M141" s="1"/>
      <c r="N141" s="1"/>
      <c r="O141" s="1"/>
    </row>
    <row r="142" spans="1:15" ht="18" x14ac:dyDescent="0.35">
      <c r="A142" s="1"/>
      <c r="B142" s="1"/>
      <c r="C142" s="1"/>
      <c r="D142" s="1"/>
      <c r="E142" s="1"/>
      <c r="F142" s="1"/>
      <c r="G142" s="1"/>
      <c r="H142" s="1"/>
      <c r="I142" s="1"/>
      <c r="J142" s="1"/>
      <c r="K142" s="1"/>
      <c r="L142" s="1"/>
      <c r="M142" s="1"/>
      <c r="N142" s="1"/>
      <c r="O142" s="1"/>
    </row>
    <row r="143" spans="1:15" ht="18" x14ac:dyDescent="0.35">
      <c r="A143" s="1"/>
      <c r="B143" s="1"/>
      <c r="C143" s="1"/>
      <c r="D143" s="1"/>
      <c r="E143" s="1"/>
      <c r="F143" s="1"/>
      <c r="G143" s="1"/>
      <c r="H143" s="1"/>
      <c r="I143" s="1"/>
      <c r="J143" s="1"/>
      <c r="K143" s="1"/>
      <c r="L143" s="1"/>
      <c r="M143" s="1"/>
      <c r="N143" s="1"/>
      <c r="O143" s="1"/>
    </row>
    <row r="144" spans="1:15" ht="18" x14ac:dyDescent="0.35">
      <c r="A144" s="1"/>
      <c r="B144" s="1"/>
      <c r="C144" s="1"/>
      <c r="D144" s="1"/>
      <c r="E144" s="1"/>
      <c r="F144" s="1"/>
      <c r="G144" s="1"/>
      <c r="H144" s="1"/>
      <c r="I144" s="1"/>
      <c r="J144" s="1"/>
      <c r="K144" s="1"/>
      <c r="L144" s="1"/>
      <c r="M144" s="1"/>
      <c r="N144" s="1"/>
      <c r="O144" s="1"/>
    </row>
    <row r="145" spans="1:15" ht="18" x14ac:dyDescent="0.35">
      <c r="A145" s="1"/>
      <c r="B145" s="1"/>
      <c r="C145" s="1"/>
      <c r="D145" s="1"/>
      <c r="E145" s="1"/>
      <c r="F145" s="1"/>
      <c r="G145" s="1"/>
      <c r="H145" s="1"/>
      <c r="I145" s="1"/>
      <c r="J145" s="1"/>
      <c r="K145" s="1"/>
      <c r="L145" s="1"/>
      <c r="M145" s="1"/>
      <c r="N145" s="1"/>
      <c r="O145" s="1"/>
    </row>
    <row r="146" spans="1:15" ht="18" x14ac:dyDescent="0.35">
      <c r="A146" s="1"/>
      <c r="B146" s="1"/>
      <c r="C146" s="1"/>
      <c r="D146" s="1"/>
      <c r="E146" s="1"/>
      <c r="F146" s="1"/>
      <c r="G146" s="1"/>
      <c r="H146" s="1"/>
      <c r="I146" s="1"/>
      <c r="J146" s="1"/>
      <c r="K146" s="1"/>
      <c r="L146" s="1"/>
      <c r="M146" s="1"/>
      <c r="N146" s="1"/>
      <c r="O146" s="1"/>
    </row>
    <row r="147" spans="1:15" ht="18" x14ac:dyDescent="0.35">
      <c r="A147" s="1"/>
      <c r="B147" s="1"/>
      <c r="C147" s="1"/>
      <c r="D147" s="1"/>
      <c r="E147" s="1"/>
      <c r="F147" s="1"/>
      <c r="G147" s="1"/>
      <c r="H147" s="1"/>
      <c r="I147" s="1"/>
      <c r="J147" s="1"/>
      <c r="K147" s="1"/>
      <c r="L147" s="1"/>
      <c r="M147" s="1"/>
      <c r="N147" s="1"/>
      <c r="O147" s="1"/>
    </row>
    <row r="148" spans="1:15" ht="18" x14ac:dyDescent="0.35">
      <c r="A148" s="1"/>
      <c r="B148" s="1"/>
      <c r="C148" s="1"/>
      <c r="D148" s="1"/>
      <c r="E148" s="1"/>
      <c r="F148" s="1"/>
      <c r="G148" s="1"/>
      <c r="H148" s="1"/>
      <c r="I148" s="1"/>
      <c r="J148" s="1"/>
      <c r="K148" s="1"/>
      <c r="L148" s="1"/>
      <c r="M148" s="1"/>
      <c r="N148" s="1"/>
      <c r="O148" s="1"/>
    </row>
    <row r="149" spans="1:15" ht="18" x14ac:dyDescent="0.35">
      <c r="A149" s="1"/>
      <c r="B149" s="1"/>
      <c r="C149" s="1"/>
      <c r="D149" s="1"/>
      <c r="E149" s="1"/>
      <c r="F149" s="1"/>
      <c r="G149" s="1"/>
      <c r="H149" s="1"/>
      <c r="I149" s="1"/>
      <c r="J149" s="1"/>
      <c r="K149" s="1"/>
      <c r="L149" s="1"/>
      <c r="M149" s="1"/>
      <c r="N149" s="1"/>
      <c r="O149" s="1"/>
    </row>
    <row r="150" spans="1:15" ht="18" x14ac:dyDescent="0.35">
      <c r="A150" s="1"/>
      <c r="B150" s="1"/>
      <c r="C150" s="1"/>
      <c r="D150" s="1"/>
      <c r="E150" s="1"/>
      <c r="F150" s="1"/>
      <c r="G150" s="1"/>
      <c r="H150" s="1"/>
      <c r="I150" s="1"/>
      <c r="J150" s="1"/>
      <c r="K150" s="1"/>
      <c r="L150" s="1"/>
      <c r="M150" s="1"/>
      <c r="N150" s="1"/>
      <c r="O150" s="1"/>
    </row>
    <row r="151" spans="1:15" ht="18" x14ac:dyDescent="0.35">
      <c r="A151" s="1"/>
      <c r="B151" s="1"/>
      <c r="C151" s="1"/>
      <c r="D151" s="1"/>
      <c r="E151" s="1"/>
      <c r="F151" s="1"/>
      <c r="G151" s="1"/>
      <c r="H151" s="1"/>
      <c r="I151" s="1"/>
      <c r="J151" s="1"/>
      <c r="K151" s="1"/>
      <c r="L151" s="1"/>
      <c r="M151" s="1"/>
      <c r="N151" s="1"/>
      <c r="O151" s="1"/>
    </row>
    <row r="152" spans="1:15" ht="18" x14ac:dyDescent="0.35">
      <c r="A152" s="1"/>
      <c r="B152" s="1"/>
      <c r="C152" s="1"/>
      <c r="D152" s="1"/>
      <c r="E152" s="1"/>
      <c r="F152" s="1"/>
      <c r="G152" s="1"/>
      <c r="H152" s="1"/>
      <c r="I152" s="1"/>
      <c r="J152" s="1"/>
      <c r="K152" s="1"/>
      <c r="L152" s="1"/>
      <c r="M152" s="1"/>
      <c r="N152" s="1"/>
      <c r="O152" s="1"/>
    </row>
    <row r="153" spans="1:15" ht="18" x14ac:dyDescent="0.35">
      <c r="A153" s="1"/>
      <c r="B153" s="1"/>
      <c r="C153" s="1"/>
      <c r="D153" s="1"/>
      <c r="E153" s="1"/>
      <c r="F153" s="1"/>
      <c r="G153" s="1"/>
      <c r="H153" s="1"/>
      <c r="I153" s="1"/>
      <c r="J153" s="1"/>
      <c r="K153" s="1"/>
      <c r="L153" s="1"/>
      <c r="M153" s="1"/>
      <c r="N153" s="1"/>
      <c r="O153" s="1"/>
    </row>
  </sheetData>
  <mergeCells count="175">
    <mergeCell ref="H37:I37"/>
    <mergeCell ref="B38:G38"/>
    <mergeCell ref="H38:I38"/>
    <mergeCell ref="C68:G68"/>
    <mergeCell ref="H68:I68"/>
    <mergeCell ref="C69:G69"/>
    <mergeCell ref="H69:I69"/>
    <mergeCell ref="C70:G70"/>
    <mergeCell ref="H70:I70"/>
    <mergeCell ref="H34:I34"/>
    <mergeCell ref="B35:G35"/>
    <mergeCell ref="H35:I35"/>
    <mergeCell ref="B36:G36"/>
    <mergeCell ref="H36:I36"/>
    <mergeCell ref="H53:I53"/>
    <mergeCell ref="C62:G62"/>
    <mergeCell ref="B47:G47"/>
    <mergeCell ref="C72:G72"/>
    <mergeCell ref="H58:I58"/>
    <mergeCell ref="C59:G59"/>
    <mergeCell ref="A50:I50"/>
    <mergeCell ref="C58:G58"/>
    <mergeCell ref="C60:G60"/>
    <mergeCell ref="H61:I61"/>
    <mergeCell ref="H72:I72"/>
    <mergeCell ref="B45:G45"/>
    <mergeCell ref="H45:I45"/>
    <mergeCell ref="B46:G46"/>
    <mergeCell ref="H46:I46"/>
    <mergeCell ref="H57:I57"/>
    <mergeCell ref="C61:G61"/>
    <mergeCell ref="C64:G64"/>
    <mergeCell ref="B37:G37"/>
    <mergeCell ref="C82:G82"/>
    <mergeCell ref="A98:I98"/>
    <mergeCell ref="C95:G95"/>
    <mergeCell ref="H95:I95"/>
    <mergeCell ref="C94:G94"/>
    <mergeCell ref="H94:I94"/>
    <mergeCell ref="C86:G86"/>
    <mergeCell ref="H86:I86"/>
    <mergeCell ref="C93:G93"/>
    <mergeCell ref="C92:G92"/>
    <mergeCell ref="H92:I92"/>
    <mergeCell ref="H93:I93"/>
    <mergeCell ref="C85:G85"/>
    <mergeCell ref="H85:I85"/>
    <mergeCell ref="A84:I84"/>
    <mergeCell ref="C91:G91"/>
    <mergeCell ref="H91:I91"/>
    <mergeCell ref="C87:G87"/>
    <mergeCell ref="H87:I87"/>
    <mergeCell ref="C88:G88"/>
    <mergeCell ref="H88:I88"/>
    <mergeCell ref="A97:I97"/>
    <mergeCell ref="E1:I1"/>
    <mergeCell ref="H10:I10"/>
    <mergeCell ref="A11:I11"/>
    <mergeCell ref="E2:I2"/>
    <mergeCell ref="H62:I62"/>
    <mergeCell ref="A4:I4"/>
    <mergeCell ref="A5:B5"/>
    <mergeCell ref="A6:B6"/>
    <mergeCell ref="A7:I7"/>
    <mergeCell ref="B9:G9"/>
    <mergeCell ref="H9:I9"/>
    <mergeCell ref="H49:I49"/>
    <mergeCell ref="B10:G10"/>
    <mergeCell ref="C53:G53"/>
    <mergeCell ref="C52:G52"/>
    <mergeCell ref="A41:I41"/>
    <mergeCell ref="H48:I48"/>
    <mergeCell ref="C57:G57"/>
    <mergeCell ref="A54:I54"/>
    <mergeCell ref="H21:I21"/>
    <mergeCell ref="B20:G20"/>
    <mergeCell ref="B21:G21"/>
    <mergeCell ref="H39:I39"/>
    <mergeCell ref="H32:I32"/>
    <mergeCell ref="B12:G12"/>
    <mergeCell ref="H12:I12"/>
    <mergeCell ref="B13:G13"/>
    <mergeCell ref="H13:I13"/>
    <mergeCell ref="B30:G30"/>
    <mergeCell ref="H30:I30"/>
    <mergeCell ref="B16:G16"/>
    <mergeCell ref="B17:G17"/>
    <mergeCell ref="H17:I17"/>
    <mergeCell ref="H16:I16"/>
    <mergeCell ref="B23:G23"/>
    <mergeCell ref="H23:I23"/>
    <mergeCell ref="B24:G24"/>
    <mergeCell ref="H24:I24"/>
    <mergeCell ref="B18:G18"/>
    <mergeCell ref="H18:I18"/>
    <mergeCell ref="B22:G22"/>
    <mergeCell ref="H22:I22"/>
    <mergeCell ref="B19:G19"/>
    <mergeCell ref="H19:I19"/>
    <mergeCell ref="B28:G28"/>
    <mergeCell ref="H28:I28"/>
    <mergeCell ref="B29:G29"/>
    <mergeCell ref="H29:I29"/>
    <mergeCell ref="H20:I20"/>
    <mergeCell ref="C67:G67"/>
    <mergeCell ref="H67:I67"/>
    <mergeCell ref="C55:G55"/>
    <mergeCell ref="H55:I55"/>
    <mergeCell ref="C56:G56"/>
    <mergeCell ref="H56:I56"/>
    <mergeCell ref="B42:G42"/>
    <mergeCell ref="H42:I42"/>
    <mergeCell ref="B43:G43"/>
    <mergeCell ref="B48:G48"/>
    <mergeCell ref="H47:I47"/>
    <mergeCell ref="B49:G49"/>
    <mergeCell ref="H43:I43"/>
    <mergeCell ref="B44:G44"/>
    <mergeCell ref="H44:I44"/>
    <mergeCell ref="B34:G34"/>
    <mergeCell ref="B40:G40"/>
    <mergeCell ref="H40:I40"/>
    <mergeCell ref="B39:G39"/>
    <mergeCell ref="B31:G31"/>
    <mergeCell ref="H31:I31"/>
    <mergeCell ref="B33:G33"/>
    <mergeCell ref="H33:I33"/>
    <mergeCell ref="B14:G14"/>
    <mergeCell ref="H14:I14"/>
    <mergeCell ref="B15:G15"/>
    <mergeCell ref="H15:I15"/>
    <mergeCell ref="B25:G25"/>
    <mergeCell ref="H25:I25"/>
    <mergeCell ref="C81:G81"/>
    <mergeCell ref="H81:I81"/>
    <mergeCell ref="C65:G65"/>
    <mergeCell ref="H65:I65"/>
    <mergeCell ref="C66:G66"/>
    <mergeCell ref="H52:I52"/>
    <mergeCell ref="H64:I64"/>
    <mergeCell ref="H63:I63"/>
    <mergeCell ref="C63:G63"/>
    <mergeCell ref="C80:G80"/>
    <mergeCell ref="H80:I80"/>
    <mergeCell ref="C79:G79"/>
    <mergeCell ref="H79:I79"/>
    <mergeCell ref="C71:G71"/>
    <mergeCell ref="H71:I71"/>
    <mergeCell ref="H59:I59"/>
    <mergeCell ref="H60:I60"/>
    <mergeCell ref="H66:I66"/>
    <mergeCell ref="B26:G26"/>
    <mergeCell ref="H26:I26"/>
    <mergeCell ref="B27:G27"/>
    <mergeCell ref="H27:I27"/>
    <mergeCell ref="H89:I89"/>
    <mergeCell ref="C90:G90"/>
    <mergeCell ref="H90:I90"/>
    <mergeCell ref="C73:G73"/>
    <mergeCell ref="H73:I73"/>
    <mergeCell ref="C74:G74"/>
    <mergeCell ref="H74:I74"/>
    <mergeCell ref="C75:G75"/>
    <mergeCell ref="H75:I75"/>
    <mergeCell ref="C76:G76"/>
    <mergeCell ref="H76:I76"/>
    <mergeCell ref="C77:G77"/>
    <mergeCell ref="H77:I77"/>
    <mergeCell ref="C89:G89"/>
    <mergeCell ref="B32:G32"/>
    <mergeCell ref="C78:G78"/>
    <mergeCell ref="H78:I78"/>
    <mergeCell ref="H82:I82"/>
    <mergeCell ref="C83:G83"/>
    <mergeCell ref="H83:I83"/>
  </mergeCells>
  <pageMargins left="0.70866141732283472" right="0.51181102362204722" top="0.74803149606299213" bottom="0.47244094488188981" header="0.31496062992125984" footer="0.31496062992125984"/>
  <pageSetup paperSize="9" scale="84" orientation="portrait" r:id="rId1"/>
  <headerFooter differentFirst="1">
    <oddHeader xml:space="preserve">&amp;C&amp;"Times New Roman,обычный"&amp;12&amp;P&amp;R&amp;"Times New Roman,курсив"&amp;14Продовження додатка 5&amp;12
</oddHeader>
  </headerFooter>
  <rowBreaks count="1" manualBreakCount="1">
    <brk id="24"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04.2025</vt:lpstr>
      <vt:lpstr>'04.2025'!Заголовки_для_печати</vt:lpstr>
      <vt:lpstr>'04.2025'!Область_печати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2025-04-24T07:22:23Z</dcterms:modified>
</cp:coreProperties>
</file>